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7920" activeTab="0"/>
  </bookViews>
  <sheets>
    <sheet name="2012-2013 Yılları Kasım Ayı" sheetId="1" r:id="rId1"/>
  </sheets>
  <definedNames>
    <definedName name="_xlnm.Print_Area" localSheetId="0">'2012-2013 Yılları Kasım Ayı'!$A$1:$AE$43</definedName>
  </definedNames>
  <calcPr fullCalcOnLoad="1"/>
</workbook>
</file>

<file path=xl/sharedStrings.xml><?xml version="1.0" encoding="utf-8"?>
<sst xmlns="http://schemas.openxmlformats.org/spreadsheetml/2006/main" count="50" uniqueCount="23">
  <si>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</si>
  <si>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</si>
  <si>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</si>
  <si>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</si>
  <si>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</si>
  <si>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</si>
  <si>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</si>
  <si>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</si>
  <si>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</si>
  <si>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2013 / 2012 YILI                    KARŞILAŞTIRMASI</t>
  </si>
  <si>
    <t>ANTALYA İL KÜLTÜR VE TURİZM MÜDÜRLÜĞÜ</t>
  </si>
  <si>
    <t>GÜNLÜK GİRİŞ</t>
  </si>
  <si>
    <t>ANTALYA HAVA LİMANI</t>
  </si>
  <si>
    <t>GAZİPAŞA HAVA LİMANI</t>
  </si>
  <si>
    <t>A N T A L Y A    V E    G A Z İ P A Ş A    H A V A    L İ M A N I   G E L E N   Y O L C U   İ S T A T İ S T İ Ğ İ</t>
  </si>
  <si>
    <t xml:space="preserve">ANTALYA + GAZİPAŞA </t>
  </si>
  <si>
    <t>2 0 1 2   Y I L I</t>
  </si>
  <si>
    <t>2 0 1 3   Y I L I</t>
  </si>
  <si>
    <t>(GEÇEN AYLARDAN DEVİR)</t>
  </si>
  <si>
    <t>YILLIK      TOPLAM</t>
  </si>
  <si>
    <t>YILLIK         TOPLAM</t>
  </si>
  <si>
    <t>2012 YILI KASIM</t>
  </si>
  <si>
    <t>2013 YILI KASIM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</si>
</sst>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6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20"/>
      <name val="Script MT Bold"/>
      <family val="4"/>
    </font>
    <font>
      <b/>
      <sz val="22"/>
      <name val="Tahoma"/>
      <family val="2"/>
    </font>
    <font>
      <b/>
      <sz val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4" fontId="9" fillId="0" borderId="11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/>
    </xf>
    <xf numFmtId="185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5" fontId="4" fillId="0" borderId="20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0972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6.75390625" style="5" customWidth="1"/>
    <col min="3" max="3" width="0.875" style="5" customWidth="1"/>
    <col min="4" max="4" width="11.75390625" style="2" customWidth="1"/>
    <col min="5" max="5" width="14.75390625" style="5" customWidth="1"/>
    <col min="6" max="6" width="16.75390625" style="5" customWidth="1"/>
    <col min="7" max="7" width="0.875" style="5" customWidth="1"/>
    <col min="8" max="8" width="11.75390625" style="5" customWidth="1"/>
    <col min="9" max="9" width="13.75390625" style="5" customWidth="1"/>
    <col min="10" max="10" width="14.75390625" style="5" customWidth="1"/>
    <col min="11" max="11" width="0.875" style="5" customWidth="1"/>
    <col min="12" max="12" width="11.75390625" style="5" customWidth="1"/>
    <col min="13" max="13" width="14.75390625" style="5" customWidth="1"/>
    <col min="14" max="14" width="16.75390625" style="5" customWidth="1"/>
    <col min="15" max="15" width="0.875" style="5" customWidth="1"/>
    <col min="16" max="16" width="11.75390625" style="5" customWidth="1"/>
    <col min="17" max="17" width="14.75390625" style="2" customWidth="1"/>
    <col min="18" max="18" width="16.75390625" style="5" customWidth="1"/>
    <col min="19" max="19" width="0.875" style="5" customWidth="1"/>
    <col min="20" max="20" width="11.75390625" style="5" customWidth="1"/>
    <col min="21" max="21" width="13.75390625" style="5" customWidth="1"/>
    <col min="22" max="22" width="14.75390625" style="5" customWidth="1"/>
    <col min="23" max="23" width="0.875" style="5" customWidth="1"/>
    <col min="24" max="24" width="11.75390625" style="5" customWidth="1"/>
    <col min="25" max="25" width="14.75390625" style="5" customWidth="1"/>
    <col min="26" max="26" width="16.75390625" style="5" customWidth="1"/>
    <col min="27" max="27" width="0.875" style="5" customWidth="1"/>
    <col min="28" max="28" width="13.75390625" style="2" customWidth="1"/>
    <col min="29" max="29" width="9.75390625" style="2" customWidth="1"/>
    <col min="30" max="30" width="15.375" style="2" customWidth="1"/>
    <col min="31" max="31" width="9.75390625" style="5" customWidth="1"/>
    <col min="32" max="32" width="0.2421875" style="5" customWidth="1"/>
    <col min="33" max="33" width="9.125" style="5" customWidth="1"/>
    <col min="34" max="16384" width="9.125" style="2" customWidth="1"/>
  </cols>
  <sheetData>
    <row r="1" spans="2:31" ht="6.75" customHeight="1"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3"/>
    </row>
    <row r="2" spans="2:31" ht="54.75" customHeight="1"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ht="47.25" customHeight="1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ht="10.5" customHeight="1">
      <c r="B4" s="26"/>
    </row>
    <row r="5" spans="2:31" ht="33" customHeight="1">
      <c r="B5" s="27"/>
      <c r="D5" s="31" t="s">
        <v>16</v>
      </c>
      <c r="E5" s="32"/>
      <c r="F5" s="32"/>
      <c r="G5" s="32"/>
      <c r="H5" s="32"/>
      <c r="I5" s="32"/>
      <c r="J5" s="32"/>
      <c r="K5" s="32"/>
      <c r="L5" s="32"/>
      <c r="M5" s="32"/>
      <c r="N5" s="33"/>
      <c r="O5" s="6"/>
      <c r="P5" s="34" t="s">
        <v>17</v>
      </c>
      <c r="Q5" s="34"/>
      <c r="R5" s="34"/>
      <c r="S5" s="34"/>
      <c r="T5" s="34"/>
      <c r="U5" s="34"/>
      <c r="V5" s="34"/>
      <c r="W5" s="34"/>
      <c r="X5" s="34"/>
      <c r="Y5" s="34"/>
      <c r="Z5" s="34"/>
      <c r="AB5" s="58" t="s">
        <v>9</v>
      </c>
      <c r="AC5" s="59"/>
      <c r="AD5" s="59"/>
      <c r="AE5" s="60"/>
    </row>
    <row r="6" spans="2:31" ht="30" customHeight="1">
      <c r="B6" s="28"/>
      <c r="C6" s="7"/>
      <c r="D6" s="41" t="s">
        <v>12</v>
      </c>
      <c r="E6" s="42"/>
      <c r="F6" s="43"/>
      <c r="G6" s="8"/>
      <c r="H6" s="41" t="s">
        <v>13</v>
      </c>
      <c r="I6" s="42"/>
      <c r="J6" s="43"/>
      <c r="K6" s="9"/>
      <c r="L6" s="41" t="s">
        <v>15</v>
      </c>
      <c r="M6" s="42"/>
      <c r="N6" s="43"/>
      <c r="O6" s="9"/>
      <c r="P6" s="41" t="s">
        <v>12</v>
      </c>
      <c r="Q6" s="42"/>
      <c r="R6" s="43"/>
      <c r="S6" s="9"/>
      <c r="T6" s="41" t="s">
        <v>13</v>
      </c>
      <c r="U6" s="42"/>
      <c r="V6" s="43"/>
      <c r="W6" s="9"/>
      <c r="X6" s="41" t="s">
        <v>15</v>
      </c>
      <c r="Y6" s="42"/>
      <c r="Z6" s="43"/>
      <c r="AB6" s="61"/>
      <c r="AC6" s="62"/>
      <c r="AD6" s="62"/>
      <c r="AE6" s="63"/>
    </row>
    <row r="7" spans="2:31" ht="24.75" customHeight="1">
      <c r="B7" s="28"/>
      <c r="C7" s="10"/>
      <c r="D7" s="44" t="s">
        <v>18</v>
      </c>
      <c r="E7" s="45"/>
      <c r="F7" s="46"/>
      <c r="G7" s="1"/>
      <c r="H7" s="44" t="s">
        <v>18</v>
      </c>
      <c r="I7" s="45"/>
      <c r="J7" s="46"/>
      <c r="K7" s="1"/>
      <c r="L7" s="44" t="s">
        <v>18</v>
      </c>
      <c r="M7" s="45"/>
      <c r="N7" s="46"/>
      <c r="O7" s="1"/>
      <c r="P7" s="44" t="s">
        <v>18</v>
      </c>
      <c r="Q7" s="45"/>
      <c r="R7" s="46"/>
      <c r="S7" s="1"/>
      <c r="T7" s="44" t="s">
        <v>18</v>
      </c>
      <c r="U7" s="45"/>
      <c r="V7" s="46"/>
      <c r="W7" s="1"/>
      <c r="X7" s="44" t="s">
        <v>18</v>
      </c>
      <c r="Y7" s="45"/>
      <c r="Z7" s="46"/>
      <c r="AB7" s="61"/>
      <c r="AC7" s="62"/>
      <c r="AD7" s="62"/>
      <c r="AE7" s="63"/>
    </row>
    <row r="8" spans="2:31" ht="24.75" customHeight="1">
      <c r="B8" s="29"/>
      <c r="C8" s="11"/>
      <c r="D8" s="47">
        <v>10074099</v>
      </c>
      <c r="E8" s="48"/>
      <c r="F8" s="49"/>
      <c r="G8" s="12"/>
      <c r="H8" s="47">
        <v>42905</v>
      </c>
      <c r="I8" s="48"/>
      <c r="J8" s="49"/>
      <c r="K8" s="12"/>
      <c r="L8" s="47">
        <f>H8+D8</f>
        <v>10117004</v>
      </c>
      <c r="M8" s="48"/>
      <c r="N8" s="49"/>
      <c r="O8" s="12"/>
      <c r="P8" s="47">
        <v>10757856</v>
      </c>
      <c r="Q8" s="48"/>
      <c r="R8" s="49"/>
      <c r="S8" s="12"/>
      <c r="T8" s="47">
        <v>122374</v>
      </c>
      <c r="U8" s="48"/>
      <c r="V8" s="49"/>
      <c r="W8" s="12"/>
      <c r="X8" s="47">
        <f>T8+P8</f>
        <v>10880230</v>
      </c>
      <c r="Y8" s="48"/>
      <c r="Z8" s="49"/>
      <c r="AA8" s="13"/>
      <c r="AB8" s="64"/>
      <c r="AC8" s="65"/>
      <c r="AD8" s="65"/>
      <c r="AE8" s="66"/>
    </row>
    <row r="9" spans="4:30" ht="4.5" customHeight="1">
      <c r="D9" s="5"/>
      <c r="Q9" s="5"/>
      <c r="AB9" s="5"/>
      <c r="AC9" s="5"/>
      <c r="AD9" s="5"/>
    </row>
    <row r="10" spans="2:33" s="14" customFormat="1" ht="26.25" customHeight="1">
      <c r="B10" s="38" t="s">
        <v>8</v>
      </c>
      <c r="C10" s="15"/>
      <c r="D10" s="37" t="s">
        <v>11</v>
      </c>
      <c r="E10" s="40" t="s">
        <v>6</v>
      </c>
      <c r="F10" s="40" t="s">
        <v>19</v>
      </c>
      <c r="G10" s="15"/>
      <c r="H10" s="37" t="s">
        <v>11</v>
      </c>
      <c r="I10" s="40" t="s">
        <v>6</v>
      </c>
      <c r="J10" s="40" t="s">
        <v>7</v>
      </c>
      <c r="K10" s="15"/>
      <c r="L10" s="37" t="s">
        <v>11</v>
      </c>
      <c r="M10" s="40" t="s">
        <v>6</v>
      </c>
      <c r="N10" s="40" t="s">
        <v>20</v>
      </c>
      <c r="O10" s="15"/>
      <c r="P10" s="37" t="s">
        <v>11</v>
      </c>
      <c r="Q10" s="40" t="s">
        <v>6</v>
      </c>
      <c r="R10" s="40" t="s">
        <v>7</v>
      </c>
      <c r="S10" s="16"/>
      <c r="T10" s="37" t="s">
        <v>11</v>
      </c>
      <c r="U10" s="40" t="s">
        <v>6</v>
      </c>
      <c r="V10" s="40" t="s">
        <v>7</v>
      </c>
      <c r="W10" s="16"/>
      <c r="X10" s="37" t="s">
        <v>11</v>
      </c>
      <c r="Y10" s="40" t="s">
        <v>6</v>
      </c>
      <c r="Z10" s="40" t="s">
        <v>7</v>
      </c>
      <c r="AA10" s="16"/>
      <c r="AB10" s="55" t="s">
        <v>4</v>
      </c>
      <c r="AC10" s="56"/>
      <c r="AD10" s="55" t="s">
        <v>5</v>
      </c>
      <c r="AE10" s="57"/>
      <c r="AF10" s="16"/>
      <c r="AG10" s="16"/>
    </row>
    <row r="11" spans="2:33" s="14" customFormat="1" ht="30" customHeight="1">
      <c r="B11" s="39"/>
      <c r="C11" s="15"/>
      <c r="D11" s="37"/>
      <c r="E11" s="40"/>
      <c r="F11" s="40"/>
      <c r="G11" s="15"/>
      <c r="H11" s="37"/>
      <c r="I11" s="40"/>
      <c r="J11" s="40"/>
      <c r="K11" s="15"/>
      <c r="L11" s="37"/>
      <c r="M11" s="40"/>
      <c r="N11" s="40"/>
      <c r="O11" s="15"/>
      <c r="P11" s="37"/>
      <c r="Q11" s="40"/>
      <c r="R11" s="40"/>
      <c r="S11" s="16"/>
      <c r="T11" s="37"/>
      <c r="U11" s="40"/>
      <c r="V11" s="40"/>
      <c r="W11" s="16"/>
      <c r="X11" s="37"/>
      <c r="Y11" s="40"/>
      <c r="Z11" s="40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4.75" customHeight="1">
      <c r="A12" s="19">
        <v>16</v>
      </c>
      <c r="B12" s="20">
        <v>41579</v>
      </c>
      <c r="C12" s="21"/>
      <c r="D12" s="22">
        <v>14890</v>
      </c>
      <c r="E12" s="22">
        <f>D12</f>
        <v>14890</v>
      </c>
      <c r="F12" s="22">
        <f>E12+D8</f>
        <v>10088989</v>
      </c>
      <c r="G12" s="21"/>
      <c r="H12" s="22">
        <v>0</v>
      </c>
      <c r="I12" s="22">
        <f>H12</f>
        <v>0</v>
      </c>
      <c r="J12" s="22">
        <f>H12+H8</f>
        <v>42905</v>
      </c>
      <c r="K12" s="21"/>
      <c r="L12" s="22">
        <f>H12+D12</f>
        <v>14890</v>
      </c>
      <c r="M12" s="22">
        <f>I12+E12</f>
        <v>14890</v>
      </c>
      <c r="N12" s="22">
        <f>J12+F12</f>
        <v>10131894</v>
      </c>
      <c r="O12" s="21"/>
      <c r="P12" s="23">
        <v>21304</v>
      </c>
      <c r="Q12" s="22">
        <f>P12</f>
        <v>21304</v>
      </c>
      <c r="R12" s="22">
        <f>Q12+P8</f>
        <v>10779160</v>
      </c>
      <c r="S12" s="24"/>
      <c r="T12" s="22">
        <v>0</v>
      </c>
      <c r="U12" s="22">
        <f>T12</f>
        <v>0</v>
      </c>
      <c r="V12" s="22">
        <f>U12+T8</f>
        <v>122374</v>
      </c>
      <c r="W12" s="24"/>
      <c r="X12" s="22">
        <f>T12+P12</f>
        <v>21304</v>
      </c>
      <c r="Y12" s="22">
        <f>U12+Q12</f>
        <v>21304</v>
      </c>
      <c r="Z12" s="22">
        <f>X8+X12</f>
        <v>10901534</v>
      </c>
      <c r="AA12" s="24"/>
      <c r="AB12" s="22">
        <f>IF(Y12="","",(Y12-M12))</f>
        <v>6414</v>
      </c>
      <c r="AC12" s="22">
        <f>IF(Y12="","",((AB12/M12)*100))</f>
        <v>43.07588985896575</v>
      </c>
      <c r="AD12" s="22">
        <f>IF(Z12="","",(Z12-N12))</f>
        <v>769640</v>
      </c>
      <c r="AE12" s="22">
        <f>AD12/N12*100</f>
        <v>7.596210540694563</v>
      </c>
      <c r="AF12" s="24"/>
      <c r="AG12" s="24"/>
    </row>
    <row r="13" spans="2:33" s="19" customFormat="1" ht="24.75" customHeight="1">
      <c r="B13" s="20">
        <v>41580</v>
      </c>
      <c r="C13" s="21"/>
      <c r="D13" s="22">
        <v>18414</v>
      </c>
      <c r="E13" s="22">
        <f>E12+D13</f>
        <v>33304</v>
      </c>
      <c r="F13" s="22">
        <f>F12+D13</f>
        <v>10107403</v>
      </c>
      <c r="G13" s="21"/>
      <c r="H13" s="22">
        <v>0</v>
      </c>
      <c r="I13" s="22">
        <f>I12+H13</f>
        <v>0</v>
      </c>
      <c r="J13" s="22">
        <f>J12+H13</f>
        <v>42905</v>
      </c>
      <c r="K13" s="21"/>
      <c r="L13" s="22">
        <f aca="true" t="shared" si="0" ref="L13:L41">H13+D13</f>
        <v>18414</v>
      </c>
      <c r="M13" s="22">
        <f aca="true" t="shared" si="1" ref="M13:M41">I13+E13</f>
        <v>33304</v>
      </c>
      <c r="N13" s="22">
        <f aca="true" t="shared" si="2" ref="N13:N41">J13+F13</f>
        <v>10150308</v>
      </c>
      <c r="O13" s="21"/>
      <c r="P13" s="23">
        <v>22559</v>
      </c>
      <c r="Q13" s="22">
        <f>IF(P13="","",(Q12+P13))</f>
        <v>43863</v>
      </c>
      <c r="R13" s="22">
        <f>IF(P13="","",(R12+P13))</f>
        <v>10801719</v>
      </c>
      <c r="S13" s="24"/>
      <c r="T13" s="22">
        <v>52</v>
      </c>
      <c r="U13" s="22">
        <f aca="true" t="shared" si="3" ref="U13:U41">IF(T13="","",(U12+T13))</f>
        <v>52</v>
      </c>
      <c r="V13" s="22">
        <f>IF(T13="","",(V12+T13))</f>
        <v>122426</v>
      </c>
      <c r="W13" s="24"/>
      <c r="X13" s="22">
        <f>IF(P13=0," ",(T13+P13))</f>
        <v>22611</v>
      </c>
      <c r="Y13" s="22">
        <f>IF(Q13="","",(U13+Q13))</f>
        <v>43915</v>
      </c>
      <c r="Z13" s="22">
        <f>IF(R13="","",(V13+R13))</f>
        <v>10924145</v>
      </c>
      <c r="AA13" s="24"/>
      <c r="AB13" s="22">
        <f aca="true" t="shared" si="4" ref="AB13:AB30">IF(Y13="","",(Y13-M13))</f>
        <v>10611</v>
      </c>
      <c r="AC13" s="22">
        <f aca="true" t="shared" si="5" ref="AC13:AC30">IF(Y13="","",((AB13/M13)*100))</f>
        <v>31.861037713187606</v>
      </c>
      <c r="AD13" s="22">
        <f aca="true" t="shared" si="6" ref="AD13:AD30">IF(Z13="","",(Z13-N13))</f>
        <v>773837</v>
      </c>
      <c r="AE13" s="22">
        <f aca="true" t="shared" si="7" ref="AE13:AE30">AD13/N13*100</f>
        <v>7.623778509972308</v>
      </c>
      <c r="AF13" s="24"/>
      <c r="AG13" s="24"/>
    </row>
    <row r="14" spans="2:33" s="19" customFormat="1" ht="24.75" customHeight="1">
      <c r="B14" s="20">
        <v>41581</v>
      </c>
      <c r="C14" s="21"/>
      <c r="D14" s="22">
        <v>21676</v>
      </c>
      <c r="E14" s="22">
        <f aca="true" t="shared" si="8" ref="E14:E41">E13+D14</f>
        <v>54980</v>
      </c>
      <c r="F14" s="22">
        <f aca="true" t="shared" si="9" ref="F14:F41">F13+D14</f>
        <v>10129079</v>
      </c>
      <c r="G14" s="21"/>
      <c r="H14" s="22">
        <v>0</v>
      </c>
      <c r="I14" s="22">
        <f aca="true" t="shared" si="10" ref="I14:I41">I13+H14</f>
        <v>0</v>
      </c>
      <c r="J14" s="22">
        <f aca="true" t="shared" si="11" ref="J14:J41">J13+H14</f>
        <v>42905</v>
      </c>
      <c r="K14" s="21"/>
      <c r="L14" s="22">
        <f t="shared" si="0"/>
        <v>21676</v>
      </c>
      <c r="M14" s="22">
        <f t="shared" si="1"/>
        <v>54980</v>
      </c>
      <c r="N14" s="22">
        <f t="shared" si="2"/>
        <v>10171984</v>
      </c>
      <c r="O14" s="21"/>
      <c r="P14" s="23">
        <v>20555</v>
      </c>
      <c r="Q14" s="22">
        <f aca="true" t="shared" si="12" ref="Q14:Q41">IF(P14="","",(Q13+P14))</f>
        <v>64418</v>
      </c>
      <c r="R14" s="22">
        <f aca="true" t="shared" si="13" ref="R14:R30">IF(P14="","",(R13+P14))</f>
        <v>10822274</v>
      </c>
      <c r="S14" s="24"/>
      <c r="T14" s="22">
        <v>13</v>
      </c>
      <c r="U14" s="22">
        <f t="shared" si="3"/>
        <v>65</v>
      </c>
      <c r="V14" s="22">
        <f aca="true" t="shared" si="14" ref="V14:V30">IF(T14="","",(V13+T14))</f>
        <v>122439</v>
      </c>
      <c r="W14" s="24"/>
      <c r="X14" s="22">
        <f aca="true" t="shared" si="15" ref="X14:X41">IF(P14=0," ",(T14+P14))</f>
        <v>20568</v>
      </c>
      <c r="Y14" s="22">
        <f aca="true" t="shared" si="16" ref="Y14:Y30">IF(Q14="","",(U14+Q14))</f>
        <v>64483</v>
      </c>
      <c r="Z14" s="22">
        <f aca="true" t="shared" si="17" ref="Z14:Z30">IF(R14="","",(V14+R14))</f>
        <v>10944713</v>
      </c>
      <c r="AA14" s="24"/>
      <c r="AB14" s="22">
        <f t="shared" si="4"/>
        <v>9503</v>
      </c>
      <c r="AC14" s="22">
        <f t="shared" si="5"/>
        <v>17.284467078937794</v>
      </c>
      <c r="AD14" s="22">
        <f t="shared" si="6"/>
        <v>772729</v>
      </c>
      <c r="AE14" s="22">
        <f t="shared" si="7"/>
        <v>7.5966399475264605</v>
      </c>
      <c r="AF14" s="24"/>
      <c r="AG14" s="24"/>
    </row>
    <row r="15" spans="2:33" s="19" customFormat="1" ht="24.75" customHeight="1">
      <c r="B15" s="20">
        <v>41582</v>
      </c>
      <c r="C15" s="21"/>
      <c r="D15" s="22">
        <v>18973</v>
      </c>
      <c r="E15" s="22">
        <f t="shared" si="8"/>
        <v>73953</v>
      </c>
      <c r="F15" s="22">
        <f t="shared" si="9"/>
        <v>10148052</v>
      </c>
      <c r="G15" s="21"/>
      <c r="H15" s="22">
        <v>0</v>
      </c>
      <c r="I15" s="22">
        <f t="shared" si="10"/>
        <v>0</v>
      </c>
      <c r="J15" s="22">
        <f t="shared" si="11"/>
        <v>42905</v>
      </c>
      <c r="K15" s="21"/>
      <c r="L15" s="22">
        <f t="shared" si="0"/>
        <v>18973</v>
      </c>
      <c r="M15" s="22">
        <f t="shared" si="1"/>
        <v>73953</v>
      </c>
      <c r="N15" s="22">
        <f t="shared" si="2"/>
        <v>10190957</v>
      </c>
      <c r="O15" s="21"/>
      <c r="P15" s="23">
        <v>11950</v>
      </c>
      <c r="Q15" s="22">
        <f t="shared" si="12"/>
        <v>76368</v>
      </c>
      <c r="R15" s="22">
        <f t="shared" si="13"/>
        <v>10834224</v>
      </c>
      <c r="S15" s="24"/>
      <c r="T15" s="22">
        <v>0</v>
      </c>
      <c r="U15" s="22">
        <f t="shared" si="3"/>
        <v>65</v>
      </c>
      <c r="V15" s="22">
        <f t="shared" si="14"/>
        <v>122439</v>
      </c>
      <c r="W15" s="24"/>
      <c r="X15" s="22">
        <f t="shared" si="15"/>
        <v>11950</v>
      </c>
      <c r="Y15" s="22">
        <f t="shared" si="16"/>
        <v>76433</v>
      </c>
      <c r="Z15" s="22">
        <f t="shared" si="17"/>
        <v>10956663</v>
      </c>
      <c r="AA15" s="24"/>
      <c r="AB15" s="22">
        <f t="shared" si="4"/>
        <v>2480</v>
      </c>
      <c r="AC15" s="22">
        <f t="shared" si="5"/>
        <v>3.3534812651278516</v>
      </c>
      <c r="AD15" s="22">
        <f t="shared" si="6"/>
        <v>765706</v>
      </c>
      <c r="AE15" s="22">
        <f t="shared" si="7"/>
        <v>7.513582875484609</v>
      </c>
      <c r="AF15" s="24"/>
      <c r="AG15" s="24"/>
    </row>
    <row r="16" spans="2:33" s="19" customFormat="1" ht="24.75" customHeight="1">
      <c r="B16" s="20">
        <v>41583</v>
      </c>
      <c r="C16" s="21"/>
      <c r="D16" s="22">
        <v>12583</v>
      </c>
      <c r="E16" s="22">
        <f t="shared" si="8"/>
        <v>86536</v>
      </c>
      <c r="F16" s="22">
        <f t="shared" si="9"/>
        <v>10160635</v>
      </c>
      <c r="G16" s="21"/>
      <c r="H16" s="22">
        <v>0</v>
      </c>
      <c r="I16" s="22">
        <f t="shared" si="10"/>
        <v>0</v>
      </c>
      <c r="J16" s="22">
        <f t="shared" si="11"/>
        <v>42905</v>
      </c>
      <c r="K16" s="21"/>
      <c r="L16" s="22">
        <f t="shared" si="0"/>
        <v>12583</v>
      </c>
      <c r="M16" s="22">
        <f t="shared" si="1"/>
        <v>86536</v>
      </c>
      <c r="N16" s="22">
        <f t="shared" si="2"/>
        <v>10203540</v>
      </c>
      <c r="O16" s="21"/>
      <c r="P16" s="23">
        <v>11786</v>
      </c>
      <c r="Q16" s="22">
        <f t="shared" si="12"/>
        <v>88154</v>
      </c>
      <c r="R16" s="22">
        <f t="shared" si="13"/>
        <v>10846010</v>
      </c>
      <c r="S16" s="24"/>
      <c r="T16" s="22">
        <v>477</v>
      </c>
      <c r="U16" s="22">
        <f t="shared" si="3"/>
        <v>542</v>
      </c>
      <c r="V16" s="22">
        <f t="shared" si="14"/>
        <v>122916</v>
      </c>
      <c r="W16" s="24"/>
      <c r="X16" s="22">
        <f t="shared" si="15"/>
        <v>12263</v>
      </c>
      <c r="Y16" s="22">
        <f t="shared" si="16"/>
        <v>88696</v>
      </c>
      <c r="Z16" s="22">
        <f t="shared" si="17"/>
        <v>10968926</v>
      </c>
      <c r="AA16" s="24"/>
      <c r="AB16" s="22">
        <f t="shared" si="4"/>
        <v>2160</v>
      </c>
      <c r="AC16" s="22">
        <f t="shared" si="5"/>
        <v>2.4960709993528707</v>
      </c>
      <c r="AD16" s="22">
        <f t="shared" si="6"/>
        <v>765386</v>
      </c>
      <c r="AE16" s="22">
        <f t="shared" si="7"/>
        <v>7.5011809626855</v>
      </c>
      <c r="AF16" s="24"/>
      <c r="AG16" s="21"/>
    </row>
    <row r="17" spans="2:33" s="19" customFormat="1" ht="24.75" customHeight="1">
      <c r="B17" s="20">
        <v>41584</v>
      </c>
      <c r="C17" s="21"/>
      <c r="D17" s="22">
        <v>11003</v>
      </c>
      <c r="E17" s="22">
        <f t="shared" si="8"/>
        <v>97539</v>
      </c>
      <c r="F17" s="22">
        <f t="shared" si="9"/>
        <v>10171638</v>
      </c>
      <c r="G17" s="21"/>
      <c r="H17" s="22">
        <v>0</v>
      </c>
      <c r="I17" s="22">
        <f t="shared" si="10"/>
        <v>0</v>
      </c>
      <c r="J17" s="22">
        <f t="shared" si="11"/>
        <v>42905</v>
      </c>
      <c r="K17" s="21"/>
      <c r="L17" s="22">
        <f t="shared" si="0"/>
        <v>11003</v>
      </c>
      <c r="M17" s="22">
        <f t="shared" si="1"/>
        <v>97539</v>
      </c>
      <c r="N17" s="22">
        <f t="shared" si="2"/>
        <v>10214543</v>
      </c>
      <c r="O17" s="21"/>
      <c r="P17" s="23">
        <v>9582</v>
      </c>
      <c r="Q17" s="22">
        <f t="shared" si="12"/>
        <v>97736</v>
      </c>
      <c r="R17" s="22">
        <f t="shared" si="13"/>
        <v>10855592</v>
      </c>
      <c r="S17" s="24"/>
      <c r="T17" s="22">
        <v>0</v>
      </c>
      <c r="U17" s="22">
        <f t="shared" si="3"/>
        <v>542</v>
      </c>
      <c r="V17" s="22">
        <f t="shared" si="14"/>
        <v>122916</v>
      </c>
      <c r="W17" s="24"/>
      <c r="X17" s="22">
        <f t="shared" si="15"/>
        <v>9582</v>
      </c>
      <c r="Y17" s="22">
        <f t="shared" si="16"/>
        <v>98278</v>
      </c>
      <c r="Z17" s="22">
        <f t="shared" si="17"/>
        <v>10978508</v>
      </c>
      <c r="AA17" s="24"/>
      <c r="AB17" s="22">
        <f t="shared" si="4"/>
        <v>739</v>
      </c>
      <c r="AC17" s="22">
        <f t="shared" si="5"/>
        <v>0.757645659684844</v>
      </c>
      <c r="AD17" s="22">
        <f t="shared" si="6"/>
        <v>763965</v>
      </c>
      <c r="AE17" s="22">
        <f t="shared" si="7"/>
        <v>7.47918923049225</v>
      </c>
      <c r="AF17" s="24"/>
      <c r="AG17" s="21"/>
    </row>
    <row r="18" spans="2:33" s="19" customFormat="1" ht="24.75" customHeight="1">
      <c r="B18" s="20">
        <v>41585</v>
      </c>
      <c r="C18" s="21"/>
      <c r="D18" s="22">
        <v>10850</v>
      </c>
      <c r="E18" s="22">
        <f t="shared" si="8"/>
        <v>108389</v>
      </c>
      <c r="F18" s="22">
        <f t="shared" si="9"/>
        <v>10182488</v>
      </c>
      <c r="G18" s="21"/>
      <c r="H18" s="22">
        <v>0</v>
      </c>
      <c r="I18" s="22">
        <f t="shared" si="10"/>
        <v>0</v>
      </c>
      <c r="J18" s="22">
        <f t="shared" si="11"/>
        <v>42905</v>
      </c>
      <c r="K18" s="21"/>
      <c r="L18" s="22">
        <f t="shared" si="0"/>
        <v>10850</v>
      </c>
      <c r="M18" s="22">
        <f t="shared" si="1"/>
        <v>108389</v>
      </c>
      <c r="N18" s="22">
        <f t="shared" si="2"/>
        <v>10225393</v>
      </c>
      <c r="O18" s="21"/>
      <c r="P18" s="23">
        <v>8716</v>
      </c>
      <c r="Q18" s="22">
        <f t="shared" si="12"/>
        <v>106452</v>
      </c>
      <c r="R18" s="22">
        <f t="shared" si="13"/>
        <v>10864308</v>
      </c>
      <c r="S18" s="24"/>
      <c r="T18" s="22">
        <v>285</v>
      </c>
      <c r="U18" s="22">
        <f t="shared" si="3"/>
        <v>827</v>
      </c>
      <c r="V18" s="22">
        <f t="shared" si="14"/>
        <v>123201</v>
      </c>
      <c r="W18" s="24"/>
      <c r="X18" s="22">
        <f t="shared" si="15"/>
        <v>9001</v>
      </c>
      <c r="Y18" s="22">
        <f t="shared" si="16"/>
        <v>107279</v>
      </c>
      <c r="Z18" s="22">
        <f t="shared" si="17"/>
        <v>10987509</v>
      </c>
      <c r="AA18" s="24"/>
      <c r="AB18" s="22">
        <f t="shared" si="4"/>
        <v>-1110</v>
      </c>
      <c r="AC18" s="22">
        <f t="shared" si="5"/>
        <v>-1.0240891603391489</v>
      </c>
      <c r="AD18" s="22">
        <f t="shared" si="6"/>
        <v>762116</v>
      </c>
      <c r="AE18" s="22">
        <f t="shared" si="7"/>
        <v>7.45317074854727</v>
      </c>
      <c r="AF18" s="24"/>
      <c r="AG18" s="24"/>
    </row>
    <row r="19" spans="2:33" s="19" customFormat="1" ht="24.75" customHeight="1">
      <c r="B19" s="20">
        <v>41586</v>
      </c>
      <c r="C19" s="21"/>
      <c r="D19" s="22">
        <v>7043</v>
      </c>
      <c r="E19" s="22">
        <f t="shared" si="8"/>
        <v>115432</v>
      </c>
      <c r="F19" s="22">
        <f t="shared" si="9"/>
        <v>10189531</v>
      </c>
      <c r="G19" s="21"/>
      <c r="H19" s="22">
        <v>0</v>
      </c>
      <c r="I19" s="22">
        <f t="shared" si="10"/>
        <v>0</v>
      </c>
      <c r="J19" s="22">
        <f t="shared" si="11"/>
        <v>42905</v>
      </c>
      <c r="K19" s="21"/>
      <c r="L19" s="22">
        <f t="shared" si="0"/>
        <v>7043</v>
      </c>
      <c r="M19" s="22">
        <f t="shared" si="1"/>
        <v>115432</v>
      </c>
      <c r="N19" s="22">
        <f t="shared" si="2"/>
        <v>10232436</v>
      </c>
      <c r="O19" s="21"/>
      <c r="P19" s="23">
        <v>10800</v>
      </c>
      <c r="Q19" s="22">
        <f t="shared" si="12"/>
        <v>117252</v>
      </c>
      <c r="R19" s="22">
        <f t="shared" si="13"/>
        <v>10875108</v>
      </c>
      <c r="S19" s="24"/>
      <c r="T19" s="22">
        <v>0</v>
      </c>
      <c r="U19" s="22">
        <f t="shared" si="3"/>
        <v>827</v>
      </c>
      <c r="V19" s="22">
        <f t="shared" si="14"/>
        <v>123201</v>
      </c>
      <c r="W19" s="24"/>
      <c r="X19" s="22">
        <f t="shared" si="15"/>
        <v>10800</v>
      </c>
      <c r="Y19" s="22">
        <f t="shared" si="16"/>
        <v>118079</v>
      </c>
      <c r="Z19" s="22">
        <f t="shared" si="17"/>
        <v>10998309</v>
      </c>
      <c r="AA19" s="24"/>
      <c r="AB19" s="22">
        <f t="shared" si="4"/>
        <v>2647</v>
      </c>
      <c r="AC19" s="22">
        <f t="shared" si="5"/>
        <v>2.293124956684455</v>
      </c>
      <c r="AD19" s="22">
        <f t="shared" si="6"/>
        <v>765873</v>
      </c>
      <c r="AE19" s="22">
        <f t="shared" si="7"/>
        <v>7.484757295330262</v>
      </c>
      <c r="AF19" s="24"/>
      <c r="AG19" s="24"/>
    </row>
    <row r="20" spans="2:33" s="19" customFormat="1" ht="24.75" customHeight="1">
      <c r="B20" s="20">
        <v>41587</v>
      </c>
      <c r="C20" s="21"/>
      <c r="D20" s="22">
        <v>10899</v>
      </c>
      <c r="E20" s="22">
        <f t="shared" si="8"/>
        <v>126331</v>
      </c>
      <c r="F20" s="22">
        <f t="shared" si="9"/>
        <v>10200430</v>
      </c>
      <c r="G20" s="21"/>
      <c r="H20" s="22">
        <v>0</v>
      </c>
      <c r="I20" s="22">
        <f t="shared" si="10"/>
        <v>0</v>
      </c>
      <c r="J20" s="22">
        <f t="shared" si="11"/>
        <v>42905</v>
      </c>
      <c r="K20" s="21"/>
      <c r="L20" s="22">
        <f t="shared" si="0"/>
        <v>10899</v>
      </c>
      <c r="M20" s="22">
        <f t="shared" si="1"/>
        <v>126331</v>
      </c>
      <c r="N20" s="22">
        <f t="shared" si="2"/>
        <v>10243335</v>
      </c>
      <c r="O20" s="21"/>
      <c r="P20" s="23">
        <v>11772</v>
      </c>
      <c r="Q20" s="22">
        <f t="shared" si="12"/>
        <v>129024</v>
      </c>
      <c r="R20" s="22">
        <f t="shared" si="13"/>
        <v>10886880</v>
      </c>
      <c r="S20" s="24"/>
      <c r="T20" s="22">
        <v>146</v>
      </c>
      <c r="U20" s="22">
        <f t="shared" si="3"/>
        <v>973</v>
      </c>
      <c r="V20" s="22">
        <f t="shared" si="14"/>
        <v>123347</v>
      </c>
      <c r="W20" s="24"/>
      <c r="X20" s="22">
        <f t="shared" si="15"/>
        <v>11918</v>
      </c>
      <c r="Y20" s="22">
        <f t="shared" si="16"/>
        <v>129997</v>
      </c>
      <c r="Z20" s="22">
        <f t="shared" si="17"/>
        <v>11010227</v>
      </c>
      <c r="AA20" s="24"/>
      <c r="AB20" s="22">
        <f t="shared" si="4"/>
        <v>3666</v>
      </c>
      <c r="AC20" s="22">
        <f t="shared" si="5"/>
        <v>2.9019005628072287</v>
      </c>
      <c r="AD20" s="22">
        <f t="shared" si="6"/>
        <v>766892</v>
      </c>
      <c r="AE20" s="22">
        <f t="shared" si="7"/>
        <v>7.4867413786623205</v>
      </c>
      <c r="AF20" s="24"/>
      <c r="AG20" s="24"/>
    </row>
    <row r="21" spans="2:33" s="19" customFormat="1" ht="24.75" customHeight="1">
      <c r="B21" s="20">
        <v>41588</v>
      </c>
      <c r="C21" s="21"/>
      <c r="D21" s="22">
        <v>10850</v>
      </c>
      <c r="E21" s="22">
        <f t="shared" si="8"/>
        <v>137181</v>
      </c>
      <c r="F21" s="22">
        <f t="shared" si="9"/>
        <v>10211280</v>
      </c>
      <c r="G21" s="21"/>
      <c r="H21" s="22">
        <v>0</v>
      </c>
      <c r="I21" s="22">
        <f t="shared" si="10"/>
        <v>0</v>
      </c>
      <c r="J21" s="22">
        <f t="shared" si="11"/>
        <v>42905</v>
      </c>
      <c r="K21" s="21"/>
      <c r="L21" s="22">
        <f t="shared" si="0"/>
        <v>10850</v>
      </c>
      <c r="M21" s="22">
        <f t="shared" si="1"/>
        <v>137181</v>
      </c>
      <c r="N21" s="22">
        <f t="shared" si="2"/>
        <v>10254185</v>
      </c>
      <c r="O21" s="21"/>
      <c r="P21" s="23">
        <v>12408</v>
      </c>
      <c r="Q21" s="22">
        <f t="shared" si="12"/>
        <v>141432</v>
      </c>
      <c r="R21" s="22">
        <f t="shared" si="13"/>
        <v>10899288</v>
      </c>
      <c r="S21" s="24"/>
      <c r="T21" s="22">
        <v>0</v>
      </c>
      <c r="U21" s="22">
        <f t="shared" si="3"/>
        <v>973</v>
      </c>
      <c r="V21" s="22">
        <f t="shared" si="14"/>
        <v>123347</v>
      </c>
      <c r="W21" s="24"/>
      <c r="X21" s="22">
        <f t="shared" si="15"/>
        <v>12408</v>
      </c>
      <c r="Y21" s="22">
        <f t="shared" si="16"/>
        <v>142405</v>
      </c>
      <c r="Z21" s="22">
        <f t="shared" si="17"/>
        <v>11022635</v>
      </c>
      <c r="AA21" s="24"/>
      <c r="AB21" s="22">
        <f t="shared" si="4"/>
        <v>5224</v>
      </c>
      <c r="AC21" s="22">
        <f t="shared" si="5"/>
        <v>3.8081075367580057</v>
      </c>
      <c r="AD21" s="22">
        <f t="shared" si="6"/>
        <v>768450</v>
      </c>
      <c r="AE21" s="22">
        <f t="shared" si="7"/>
        <v>7.494013419886612</v>
      </c>
      <c r="AF21" s="24"/>
      <c r="AG21" s="24"/>
    </row>
    <row r="22" spans="2:33" s="19" customFormat="1" ht="24.75" customHeight="1">
      <c r="B22" s="20">
        <v>41589</v>
      </c>
      <c r="C22" s="21"/>
      <c r="D22" s="22">
        <v>12864</v>
      </c>
      <c r="E22" s="22">
        <f t="shared" si="8"/>
        <v>150045</v>
      </c>
      <c r="F22" s="22">
        <f t="shared" si="9"/>
        <v>10224144</v>
      </c>
      <c r="G22" s="21"/>
      <c r="H22" s="22">
        <v>0</v>
      </c>
      <c r="I22" s="22">
        <f t="shared" si="10"/>
        <v>0</v>
      </c>
      <c r="J22" s="22">
        <f t="shared" si="11"/>
        <v>42905</v>
      </c>
      <c r="K22" s="21"/>
      <c r="L22" s="22">
        <f t="shared" si="0"/>
        <v>12864</v>
      </c>
      <c r="M22" s="22">
        <f t="shared" si="1"/>
        <v>150045</v>
      </c>
      <c r="N22" s="22">
        <f t="shared" si="2"/>
        <v>10267049</v>
      </c>
      <c r="O22" s="21"/>
      <c r="P22" s="23">
        <v>7340</v>
      </c>
      <c r="Q22" s="22">
        <f t="shared" si="12"/>
        <v>148772</v>
      </c>
      <c r="R22" s="22">
        <f t="shared" si="13"/>
        <v>10906628</v>
      </c>
      <c r="S22" s="24"/>
      <c r="T22" s="22">
        <v>0</v>
      </c>
      <c r="U22" s="22">
        <f t="shared" si="3"/>
        <v>973</v>
      </c>
      <c r="V22" s="22">
        <f t="shared" si="14"/>
        <v>123347</v>
      </c>
      <c r="W22" s="24"/>
      <c r="X22" s="22">
        <f t="shared" si="15"/>
        <v>7340</v>
      </c>
      <c r="Y22" s="22">
        <f t="shared" si="16"/>
        <v>149745</v>
      </c>
      <c r="Z22" s="22">
        <f t="shared" si="17"/>
        <v>11029975</v>
      </c>
      <c r="AA22" s="24"/>
      <c r="AB22" s="22">
        <f t="shared" si="4"/>
        <v>-300</v>
      </c>
      <c r="AC22" s="22">
        <f t="shared" si="5"/>
        <v>-0.19994001799460162</v>
      </c>
      <c r="AD22" s="22">
        <f t="shared" si="6"/>
        <v>762926</v>
      </c>
      <c r="AE22" s="22">
        <f t="shared" si="7"/>
        <v>7.430820676905311</v>
      </c>
      <c r="AF22" s="25"/>
      <c r="AG22" s="24"/>
    </row>
    <row r="23" spans="2:33" s="19" customFormat="1" ht="24.75" customHeight="1">
      <c r="B23" s="20">
        <v>41590</v>
      </c>
      <c r="C23" s="21"/>
      <c r="D23" s="22">
        <v>7155</v>
      </c>
      <c r="E23" s="22">
        <f t="shared" si="8"/>
        <v>157200</v>
      </c>
      <c r="F23" s="22">
        <f t="shared" si="9"/>
        <v>10231299</v>
      </c>
      <c r="G23" s="21"/>
      <c r="H23" s="22">
        <v>0</v>
      </c>
      <c r="I23" s="22">
        <f t="shared" si="10"/>
        <v>0</v>
      </c>
      <c r="J23" s="22">
        <f t="shared" si="11"/>
        <v>42905</v>
      </c>
      <c r="K23" s="21"/>
      <c r="L23" s="22">
        <f t="shared" si="0"/>
        <v>7155</v>
      </c>
      <c r="M23" s="22">
        <f t="shared" si="1"/>
        <v>157200</v>
      </c>
      <c r="N23" s="22">
        <f t="shared" si="2"/>
        <v>10274204</v>
      </c>
      <c r="O23" s="21"/>
      <c r="P23" s="23">
        <v>8275</v>
      </c>
      <c r="Q23" s="22">
        <f t="shared" si="12"/>
        <v>157047</v>
      </c>
      <c r="R23" s="22">
        <f t="shared" si="13"/>
        <v>10914903</v>
      </c>
      <c r="S23" s="24"/>
      <c r="T23" s="22">
        <v>469</v>
      </c>
      <c r="U23" s="22">
        <f t="shared" si="3"/>
        <v>1442</v>
      </c>
      <c r="V23" s="22">
        <f t="shared" si="14"/>
        <v>123816</v>
      </c>
      <c r="W23" s="24"/>
      <c r="X23" s="22">
        <f t="shared" si="15"/>
        <v>8744</v>
      </c>
      <c r="Y23" s="22">
        <f t="shared" si="16"/>
        <v>158489</v>
      </c>
      <c r="Z23" s="22">
        <f t="shared" si="17"/>
        <v>11038719</v>
      </c>
      <c r="AA23" s="24"/>
      <c r="AB23" s="22">
        <f t="shared" si="4"/>
        <v>1289</v>
      </c>
      <c r="AC23" s="22">
        <f t="shared" si="5"/>
        <v>0.8199745547073792</v>
      </c>
      <c r="AD23" s="22">
        <f t="shared" si="6"/>
        <v>764515</v>
      </c>
      <c r="AE23" s="22">
        <f t="shared" si="7"/>
        <v>7.441111739653991</v>
      </c>
      <c r="AF23" s="24"/>
      <c r="AG23" s="24"/>
    </row>
    <row r="24" spans="2:33" s="19" customFormat="1" ht="24.75" customHeight="1">
      <c r="B24" s="20">
        <v>41591</v>
      </c>
      <c r="C24" s="21"/>
      <c r="D24" s="22">
        <v>8284</v>
      </c>
      <c r="E24" s="22">
        <f t="shared" si="8"/>
        <v>165484</v>
      </c>
      <c r="F24" s="22">
        <f t="shared" si="9"/>
        <v>10239583</v>
      </c>
      <c r="G24" s="21"/>
      <c r="H24" s="22">
        <v>0</v>
      </c>
      <c r="I24" s="22">
        <f t="shared" si="10"/>
        <v>0</v>
      </c>
      <c r="J24" s="22">
        <f t="shared" si="11"/>
        <v>42905</v>
      </c>
      <c r="K24" s="21"/>
      <c r="L24" s="22">
        <f t="shared" si="0"/>
        <v>8284</v>
      </c>
      <c r="M24" s="22">
        <f t="shared" si="1"/>
        <v>165484</v>
      </c>
      <c r="N24" s="22">
        <f t="shared" si="2"/>
        <v>10282488</v>
      </c>
      <c r="O24" s="21"/>
      <c r="P24" s="23">
        <v>9045</v>
      </c>
      <c r="Q24" s="22">
        <f t="shared" si="12"/>
        <v>166092</v>
      </c>
      <c r="R24" s="22">
        <f t="shared" si="13"/>
        <v>10923948</v>
      </c>
      <c r="S24" s="24"/>
      <c r="T24" s="22">
        <v>0</v>
      </c>
      <c r="U24" s="22">
        <f t="shared" si="3"/>
        <v>1442</v>
      </c>
      <c r="V24" s="22">
        <f t="shared" si="14"/>
        <v>123816</v>
      </c>
      <c r="W24" s="24"/>
      <c r="X24" s="22">
        <f t="shared" si="15"/>
        <v>9045</v>
      </c>
      <c r="Y24" s="22">
        <f t="shared" si="16"/>
        <v>167534</v>
      </c>
      <c r="Z24" s="22">
        <f t="shared" si="17"/>
        <v>11047764</v>
      </c>
      <c r="AA24" s="24"/>
      <c r="AB24" s="22">
        <f t="shared" si="4"/>
        <v>2050</v>
      </c>
      <c r="AC24" s="22">
        <f t="shared" si="5"/>
        <v>1.2387904570834642</v>
      </c>
      <c r="AD24" s="22">
        <f t="shared" si="6"/>
        <v>765276</v>
      </c>
      <c r="AE24" s="22">
        <f t="shared" si="7"/>
        <v>7.442517803084233</v>
      </c>
      <c r="AF24" s="24"/>
      <c r="AG24" s="24"/>
    </row>
    <row r="25" spans="2:33" s="19" customFormat="1" ht="24.75" customHeight="1">
      <c r="B25" s="20">
        <v>41592</v>
      </c>
      <c r="C25" s="21"/>
      <c r="D25" s="22">
        <v>8292</v>
      </c>
      <c r="E25" s="22">
        <f t="shared" si="8"/>
        <v>173776</v>
      </c>
      <c r="F25" s="22">
        <f t="shared" si="9"/>
        <v>10247875</v>
      </c>
      <c r="G25" s="21"/>
      <c r="H25" s="22">
        <v>0</v>
      </c>
      <c r="I25" s="22">
        <f t="shared" si="10"/>
        <v>0</v>
      </c>
      <c r="J25" s="22">
        <f t="shared" si="11"/>
        <v>42905</v>
      </c>
      <c r="K25" s="21"/>
      <c r="L25" s="22">
        <f t="shared" si="0"/>
        <v>8292</v>
      </c>
      <c r="M25" s="22">
        <f t="shared" si="1"/>
        <v>173776</v>
      </c>
      <c r="N25" s="22">
        <f t="shared" si="2"/>
        <v>10290780</v>
      </c>
      <c r="O25" s="21"/>
      <c r="P25" s="23">
        <v>7244</v>
      </c>
      <c r="Q25" s="22">
        <f t="shared" si="12"/>
        <v>173336</v>
      </c>
      <c r="R25" s="22">
        <f t="shared" si="13"/>
        <v>10931192</v>
      </c>
      <c r="S25" s="24"/>
      <c r="T25" s="22">
        <v>446</v>
      </c>
      <c r="U25" s="22">
        <f t="shared" si="3"/>
        <v>1888</v>
      </c>
      <c r="V25" s="22">
        <f t="shared" si="14"/>
        <v>124262</v>
      </c>
      <c r="W25" s="24"/>
      <c r="X25" s="22">
        <f t="shared" si="15"/>
        <v>7690</v>
      </c>
      <c r="Y25" s="22">
        <f t="shared" si="16"/>
        <v>175224</v>
      </c>
      <c r="Z25" s="22">
        <f t="shared" si="17"/>
        <v>11055454</v>
      </c>
      <c r="AA25" s="24"/>
      <c r="AB25" s="22">
        <f t="shared" si="4"/>
        <v>1448</v>
      </c>
      <c r="AC25" s="22">
        <f t="shared" si="5"/>
        <v>0.8332566062056901</v>
      </c>
      <c r="AD25" s="22">
        <f t="shared" si="6"/>
        <v>764674</v>
      </c>
      <c r="AE25" s="22">
        <f t="shared" si="7"/>
        <v>7.430670950112625</v>
      </c>
      <c r="AF25" s="24"/>
      <c r="AG25" s="24"/>
    </row>
    <row r="26" spans="2:33" s="19" customFormat="1" ht="24.75" customHeight="1">
      <c r="B26" s="20">
        <v>41593</v>
      </c>
      <c r="C26" s="21"/>
      <c r="D26" s="22">
        <v>7189</v>
      </c>
      <c r="E26" s="22">
        <f t="shared" si="8"/>
        <v>180965</v>
      </c>
      <c r="F26" s="22">
        <f t="shared" si="9"/>
        <v>10255064</v>
      </c>
      <c r="G26" s="21"/>
      <c r="H26" s="22">
        <v>0</v>
      </c>
      <c r="I26" s="22">
        <f t="shared" si="10"/>
        <v>0</v>
      </c>
      <c r="J26" s="22">
        <f t="shared" si="11"/>
        <v>42905</v>
      </c>
      <c r="K26" s="21"/>
      <c r="L26" s="22">
        <f t="shared" si="0"/>
        <v>7189</v>
      </c>
      <c r="M26" s="22">
        <f t="shared" si="1"/>
        <v>180965</v>
      </c>
      <c r="N26" s="22">
        <f t="shared" si="2"/>
        <v>10297969</v>
      </c>
      <c r="O26" s="21"/>
      <c r="P26" s="23">
        <v>8992</v>
      </c>
      <c r="Q26" s="22">
        <f t="shared" si="12"/>
        <v>182328</v>
      </c>
      <c r="R26" s="22">
        <f t="shared" si="13"/>
        <v>10940184</v>
      </c>
      <c r="S26" s="24"/>
      <c r="T26" s="22">
        <v>0</v>
      </c>
      <c r="U26" s="22">
        <f t="shared" si="3"/>
        <v>1888</v>
      </c>
      <c r="V26" s="22">
        <f t="shared" si="14"/>
        <v>124262</v>
      </c>
      <c r="W26" s="24"/>
      <c r="X26" s="22">
        <f t="shared" si="15"/>
        <v>8992</v>
      </c>
      <c r="Y26" s="22">
        <f t="shared" si="16"/>
        <v>184216</v>
      </c>
      <c r="Z26" s="22">
        <f t="shared" si="17"/>
        <v>11064446</v>
      </c>
      <c r="AA26" s="24"/>
      <c r="AB26" s="22">
        <f t="shared" si="4"/>
        <v>3251</v>
      </c>
      <c r="AC26" s="22">
        <f t="shared" si="5"/>
        <v>1.7964799823170226</v>
      </c>
      <c r="AD26" s="22">
        <f t="shared" si="6"/>
        <v>766477</v>
      </c>
      <c r="AE26" s="22">
        <f t="shared" si="7"/>
        <v>7.442991914230855</v>
      </c>
      <c r="AF26" s="24"/>
      <c r="AG26" s="21"/>
    </row>
    <row r="27" spans="2:33" s="19" customFormat="1" ht="24.75" customHeight="1">
      <c r="B27" s="20">
        <v>41594</v>
      </c>
      <c r="C27" s="21"/>
      <c r="D27" s="22">
        <v>8662</v>
      </c>
      <c r="E27" s="22">
        <f t="shared" si="8"/>
        <v>189627</v>
      </c>
      <c r="F27" s="22">
        <f t="shared" si="9"/>
        <v>10263726</v>
      </c>
      <c r="G27" s="21"/>
      <c r="H27" s="22">
        <v>0</v>
      </c>
      <c r="I27" s="22">
        <f t="shared" si="10"/>
        <v>0</v>
      </c>
      <c r="J27" s="22">
        <f t="shared" si="11"/>
        <v>42905</v>
      </c>
      <c r="K27" s="21"/>
      <c r="L27" s="22">
        <f t="shared" si="0"/>
        <v>8662</v>
      </c>
      <c r="M27" s="22">
        <f t="shared" si="1"/>
        <v>189627</v>
      </c>
      <c r="N27" s="22">
        <f t="shared" si="2"/>
        <v>10306631</v>
      </c>
      <c r="O27" s="21"/>
      <c r="P27" s="23">
        <v>9550</v>
      </c>
      <c r="Q27" s="22">
        <f t="shared" si="12"/>
        <v>191878</v>
      </c>
      <c r="R27" s="22">
        <f t="shared" si="13"/>
        <v>10949734</v>
      </c>
      <c r="S27" s="24"/>
      <c r="T27" s="22">
        <v>154</v>
      </c>
      <c r="U27" s="22">
        <f t="shared" si="3"/>
        <v>2042</v>
      </c>
      <c r="V27" s="22">
        <f t="shared" si="14"/>
        <v>124416</v>
      </c>
      <c r="W27" s="24"/>
      <c r="X27" s="22">
        <f t="shared" si="15"/>
        <v>9704</v>
      </c>
      <c r="Y27" s="22">
        <f t="shared" si="16"/>
        <v>193920</v>
      </c>
      <c r="Z27" s="22">
        <f t="shared" si="17"/>
        <v>11074150</v>
      </c>
      <c r="AA27" s="24"/>
      <c r="AB27" s="22">
        <f t="shared" si="4"/>
        <v>4293</v>
      </c>
      <c r="AC27" s="22">
        <f t="shared" si="5"/>
        <v>2.2639181129269565</v>
      </c>
      <c r="AD27" s="22">
        <f t="shared" si="6"/>
        <v>767519</v>
      </c>
      <c r="AE27" s="22">
        <f t="shared" si="7"/>
        <v>7.44684659807846</v>
      </c>
      <c r="AF27" s="24"/>
      <c r="AG27" s="24"/>
    </row>
    <row r="28" spans="2:33" s="19" customFormat="1" ht="24.75" customHeight="1">
      <c r="B28" s="20">
        <v>41595</v>
      </c>
      <c r="C28" s="21"/>
      <c r="D28" s="22">
        <v>9148</v>
      </c>
      <c r="E28" s="22">
        <f t="shared" si="8"/>
        <v>198775</v>
      </c>
      <c r="F28" s="22">
        <f t="shared" si="9"/>
        <v>10272874</v>
      </c>
      <c r="G28" s="21"/>
      <c r="H28" s="22">
        <v>0</v>
      </c>
      <c r="I28" s="22">
        <f t="shared" si="10"/>
        <v>0</v>
      </c>
      <c r="J28" s="22">
        <f t="shared" si="11"/>
        <v>42905</v>
      </c>
      <c r="K28" s="21"/>
      <c r="L28" s="22">
        <f t="shared" si="0"/>
        <v>9148</v>
      </c>
      <c r="M28" s="22">
        <f t="shared" si="1"/>
        <v>198775</v>
      </c>
      <c r="N28" s="22">
        <f t="shared" si="2"/>
        <v>10315779</v>
      </c>
      <c r="O28" s="21"/>
      <c r="P28" s="23">
        <v>11481</v>
      </c>
      <c r="Q28" s="22">
        <f t="shared" si="12"/>
        <v>203359</v>
      </c>
      <c r="R28" s="22">
        <f t="shared" si="13"/>
        <v>10961215</v>
      </c>
      <c r="S28" s="24"/>
      <c r="T28" s="22">
        <v>0</v>
      </c>
      <c r="U28" s="22">
        <f t="shared" si="3"/>
        <v>2042</v>
      </c>
      <c r="V28" s="22">
        <f t="shared" si="14"/>
        <v>124416</v>
      </c>
      <c r="W28" s="24"/>
      <c r="X28" s="22">
        <f t="shared" si="15"/>
        <v>11481</v>
      </c>
      <c r="Y28" s="22">
        <f t="shared" si="16"/>
        <v>205401</v>
      </c>
      <c r="Z28" s="22">
        <f t="shared" si="17"/>
        <v>11085631</v>
      </c>
      <c r="AA28" s="24"/>
      <c r="AB28" s="22">
        <f t="shared" si="4"/>
        <v>6626</v>
      </c>
      <c r="AC28" s="22">
        <f t="shared" si="5"/>
        <v>3.3334171802289023</v>
      </c>
      <c r="AD28" s="22">
        <f t="shared" si="6"/>
        <v>769852</v>
      </c>
      <c r="AE28" s="22">
        <f t="shared" si="7"/>
        <v>7.462858597494189</v>
      </c>
      <c r="AF28" s="24"/>
      <c r="AG28" s="24"/>
    </row>
    <row r="29" spans="2:33" s="19" customFormat="1" ht="24.75" customHeight="1">
      <c r="B29" s="20">
        <v>41596</v>
      </c>
      <c r="C29" s="21"/>
      <c r="D29" s="22">
        <v>11223</v>
      </c>
      <c r="E29" s="22">
        <f t="shared" si="8"/>
        <v>209998</v>
      </c>
      <c r="F29" s="22">
        <f t="shared" si="9"/>
        <v>10284097</v>
      </c>
      <c r="G29" s="21"/>
      <c r="H29" s="22">
        <v>0</v>
      </c>
      <c r="I29" s="22">
        <f t="shared" si="10"/>
        <v>0</v>
      </c>
      <c r="J29" s="22">
        <f t="shared" si="11"/>
        <v>42905</v>
      </c>
      <c r="K29" s="21"/>
      <c r="L29" s="22">
        <f t="shared" si="0"/>
        <v>11223</v>
      </c>
      <c r="M29" s="22">
        <f t="shared" si="1"/>
        <v>209998</v>
      </c>
      <c r="N29" s="22">
        <f t="shared" si="2"/>
        <v>10327002</v>
      </c>
      <c r="O29" s="21"/>
      <c r="P29" s="23">
        <v>5931</v>
      </c>
      <c r="Q29" s="22">
        <f t="shared" si="12"/>
        <v>209290</v>
      </c>
      <c r="R29" s="22">
        <f t="shared" si="13"/>
        <v>10967146</v>
      </c>
      <c r="S29" s="24"/>
      <c r="T29" s="22">
        <v>0</v>
      </c>
      <c r="U29" s="22">
        <f t="shared" si="3"/>
        <v>2042</v>
      </c>
      <c r="V29" s="22">
        <f t="shared" si="14"/>
        <v>124416</v>
      </c>
      <c r="W29" s="24"/>
      <c r="X29" s="22">
        <f t="shared" si="15"/>
        <v>5931</v>
      </c>
      <c r="Y29" s="22">
        <f t="shared" si="16"/>
        <v>211332</v>
      </c>
      <c r="Z29" s="22">
        <f t="shared" si="17"/>
        <v>11091562</v>
      </c>
      <c r="AA29" s="24"/>
      <c r="AB29" s="22">
        <f t="shared" si="4"/>
        <v>1334</v>
      </c>
      <c r="AC29" s="22">
        <f t="shared" si="5"/>
        <v>0.6352441451823351</v>
      </c>
      <c r="AD29" s="22">
        <f t="shared" si="6"/>
        <v>764560</v>
      </c>
      <c r="AE29" s="22">
        <f t="shared" si="7"/>
        <v>7.403503940446608</v>
      </c>
      <c r="AF29" s="24"/>
      <c r="AG29" s="24"/>
    </row>
    <row r="30" spans="2:33" s="19" customFormat="1" ht="24.75" customHeight="1">
      <c r="B30" s="20">
        <v>41597</v>
      </c>
      <c r="C30" s="21"/>
      <c r="D30" s="22">
        <v>6586</v>
      </c>
      <c r="E30" s="22">
        <f t="shared" si="8"/>
        <v>216584</v>
      </c>
      <c r="F30" s="22">
        <f t="shared" si="9"/>
        <v>10290683</v>
      </c>
      <c r="G30" s="21"/>
      <c r="H30" s="22">
        <v>0</v>
      </c>
      <c r="I30" s="22">
        <f t="shared" si="10"/>
        <v>0</v>
      </c>
      <c r="J30" s="22">
        <f t="shared" si="11"/>
        <v>42905</v>
      </c>
      <c r="K30" s="21"/>
      <c r="L30" s="22">
        <f t="shared" si="0"/>
        <v>6586</v>
      </c>
      <c r="M30" s="22">
        <f t="shared" si="1"/>
        <v>216584</v>
      </c>
      <c r="N30" s="22">
        <f t="shared" si="2"/>
        <v>10333588</v>
      </c>
      <c r="O30" s="21"/>
      <c r="P30" s="23">
        <v>6696</v>
      </c>
      <c r="Q30" s="22">
        <f t="shared" si="12"/>
        <v>215986</v>
      </c>
      <c r="R30" s="22">
        <f t="shared" si="13"/>
        <v>10973842</v>
      </c>
      <c r="S30" s="24"/>
      <c r="T30" s="22">
        <v>445</v>
      </c>
      <c r="U30" s="22">
        <f t="shared" si="3"/>
        <v>2487</v>
      </c>
      <c r="V30" s="22">
        <f t="shared" si="14"/>
        <v>124861</v>
      </c>
      <c r="W30" s="24"/>
      <c r="X30" s="22">
        <f t="shared" si="15"/>
        <v>7141</v>
      </c>
      <c r="Y30" s="22">
        <f t="shared" si="16"/>
        <v>218473</v>
      </c>
      <c r="Z30" s="22">
        <f t="shared" si="17"/>
        <v>11098703</v>
      </c>
      <c r="AA30" s="24"/>
      <c r="AB30" s="22">
        <f t="shared" si="4"/>
        <v>1889</v>
      </c>
      <c r="AC30" s="22">
        <f t="shared" si="5"/>
        <v>0.8721789236508699</v>
      </c>
      <c r="AD30" s="22">
        <f t="shared" si="6"/>
        <v>765115</v>
      </c>
      <c r="AE30" s="22">
        <f t="shared" si="7"/>
        <v>7.404156233052837</v>
      </c>
      <c r="AF30" s="24"/>
      <c r="AG30" s="24"/>
    </row>
    <row r="31" spans="2:33" s="19" customFormat="1" ht="24.75" customHeight="1">
      <c r="B31" s="20">
        <v>41598</v>
      </c>
      <c r="C31" s="21"/>
      <c r="D31" s="22">
        <v>7911</v>
      </c>
      <c r="E31" s="22">
        <f t="shared" si="8"/>
        <v>224495</v>
      </c>
      <c r="F31" s="22">
        <f t="shared" si="9"/>
        <v>10298594</v>
      </c>
      <c r="G31" s="21"/>
      <c r="H31" s="22">
        <v>0</v>
      </c>
      <c r="I31" s="22">
        <f t="shared" si="10"/>
        <v>0</v>
      </c>
      <c r="J31" s="22">
        <f t="shared" si="11"/>
        <v>42905</v>
      </c>
      <c r="K31" s="21"/>
      <c r="L31" s="22">
        <f t="shared" si="0"/>
        <v>7911</v>
      </c>
      <c r="M31" s="22">
        <f t="shared" si="1"/>
        <v>224495</v>
      </c>
      <c r="N31" s="22">
        <f t="shared" si="2"/>
        <v>10341499</v>
      </c>
      <c r="O31" s="21"/>
      <c r="P31" s="23">
        <v>6730</v>
      </c>
      <c r="Q31" s="22">
        <f t="shared" si="12"/>
        <v>222716</v>
      </c>
      <c r="R31" s="22">
        <f aca="true" t="shared" si="18" ref="R31:R41">IF(P31="","",(R30+P31))</f>
        <v>10980572</v>
      </c>
      <c r="S31" s="24"/>
      <c r="T31" s="22">
        <v>0</v>
      </c>
      <c r="U31" s="22">
        <f t="shared" si="3"/>
        <v>2487</v>
      </c>
      <c r="V31" s="22">
        <f aca="true" t="shared" si="19" ref="V31:V41">IF(T31="","",(V30+T31))</f>
        <v>124861</v>
      </c>
      <c r="W31" s="24"/>
      <c r="X31" s="22">
        <f t="shared" si="15"/>
        <v>6730</v>
      </c>
      <c r="Y31" s="22">
        <f aca="true" t="shared" si="20" ref="Y31:Y41">IF(Q31="","",(U31+Q31))</f>
        <v>225203</v>
      </c>
      <c r="Z31" s="22">
        <f aca="true" t="shared" si="21" ref="Z31:Z41">IF(R31="","",(V31+R31))</f>
        <v>11105433</v>
      </c>
      <c r="AA31" s="24"/>
      <c r="AB31" s="22">
        <f aca="true" t="shared" si="22" ref="AB31:AB41">IF(Y31="","",(Y31-M31))</f>
        <v>708</v>
      </c>
      <c r="AC31" s="22">
        <f aca="true" t="shared" si="23" ref="AC31:AC41">IF(Y31="","",((AB31/M31)*100))</f>
        <v>0.31537450722733246</v>
      </c>
      <c r="AD31" s="22">
        <f aca="true" t="shared" si="24" ref="AD31:AD41">IF(Z31="","",(Z31-N31))</f>
        <v>763934</v>
      </c>
      <c r="AE31" s="22">
        <f aca="true" t="shared" si="25" ref="AE31:AE41">IF(AD31="","",((AD31/N31)*100))</f>
        <v>7.387072222315159</v>
      </c>
      <c r="AF31" s="24"/>
      <c r="AG31" s="24"/>
    </row>
    <row r="32" spans="2:33" s="19" customFormat="1" ht="24.75" customHeight="1">
      <c r="B32" s="20">
        <v>41599</v>
      </c>
      <c r="C32" s="21"/>
      <c r="D32" s="22">
        <v>7208</v>
      </c>
      <c r="E32" s="22">
        <f t="shared" si="8"/>
        <v>231703</v>
      </c>
      <c r="F32" s="22">
        <f t="shared" si="9"/>
        <v>10305802</v>
      </c>
      <c r="G32" s="21"/>
      <c r="H32" s="22">
        <v>0</v>
      </c>
      <c r="I32" s="22">
        <f t="shared" si="10"/>
        <v>0</v>
      </c>
      <c r="J32" s="22">
        <f t="shared" si="11"/>
        <v>42905</v>
      </c>
      <c r="K32" s="21"/>
      <c r="L32" s="22">
        <f t="shared" si="0"/>
        <v>7208</v>
      </c>
      <c r="M32" s="22">
        <f t="shared" si="1"/>
        <v>231703</v>
      </c>
      <c r="N32" s="22">
        <f t="shared" si="2"/>
        <v>10348707</v>
      </c>
      <c r="O32" s="21"/>
      <c r="P32" s="23">
        <v>6464</v>
      </c>
      <c r="Q32" s="22">
        <f t="shared" si="12"/>
        <v>229180</v>
      </c>
      <c r="R32" s="22">
        <f t="shared" si="18"/>
        <v>10987036</v>
      </c>
      <c r="S32" s="24"/>
      <c r="T32" s="22">
        <v>385</v>
      </c>
      <c r="U32" s="22">
        <f t="shared" si="3"/>
        <v>2872</v>
      </c>
      <c r="V32" s="22">
        <f t="shared" si="19"/>
        <v>125246</v>
      </c>
      <c r="W32" s="24"/>
      <c r="X32" s="22">
        <f t="shared" si="15"/>
        <v>6849</v>
      </c>
      <c r="Y32" s="22">
        <f t="shared" si="20"/>
        <v>232052</v>
      </c>
      <c r="Z32" s="22">
        <f t="shared" si="21"/>
        <v>11112282</v>
      </c>
      <c r="AA32" s="24"/>
      <c r="AB32" s="22">
        <f t="shared" si="22"/>
        <v>349</v>
      </c>
      <c r="AC32" s="22">
        <f t="shared" si="23"/>
        <v>0.15062385899189912</v>
      </c>
      <c r="AD32" s="22">
        <f t="shared" si="24"/>
        <v>763575</v>
      </c>
      <c r="AE32" s="22">
        <f t="shared" si="25"/>
        <v>7.378458004463746</v>
      </c>
      <c r="AF32" s="24"/>
      <c r="AG32" s="24"/>
    </row>
    <row r="33" spans="2:33" s="19" customFormat="1" ht="24.75" customHeight="1">
      <c r="B33" s="20">
        <v>41600</v>
      </c>
      <c r="C33" s="21"/>
      <c r="D33" s="22">
        <v>5410</v>
      </c>
      <c r="E33" s="22">
        <f t="shared" si="8"/>
        <v>237113</v>
      </c>
      <c r="F33" s="22">
        <f t="shared" si="9"/>
        <v>10311212</v>
      </c>
      <c r="G33" s="21"/>
      <c r="H33" s="22">
        <v>0</v>
      </c>
      <c r="I33" s="22">
        <f t="shared" si="10"/>
        <v>0</v>
      </c>
      <c r="J33" s="22">
        <f t="shared" si="11"/>
        <v>42905</v>
      </c>
      <c r="K33" s="21"/>
      <c r="L33" s="22">
        <f t="shared" si="0"/>
        <v>5410</v>
      </c>
      <c r="M33" s="22">
        <f t="shared" si="1"/>
        <v>237113</v>
      </c>
      <c r="N33" s="22">
        <f t="shared" si="2"/>
        <v>10354117</v>
      </c>
      <c r="O33" s="21"/>
      <c r="P33" s="23">
        <v>6673</v>
      </c>
      <c r="Q33" s="22">
        <f t="shared" si="12"/>
        <v>235853</v>
      </c>
      <c r="R33" s="22">
        <f t="shared" si="18"/>
        <v>10993709</v>
      </c>
      <c r="S33" s="24"/>
      <c r="T33" s="22">
        <v>0</v>
      </c>
      <c r="U33" s="22">
        <f t="shared" si="3"/>
        <v>2872</v>
      </c>
      <c r="V33" s="22">
        <f t="shared" si="19"/>
        <v>125246</v>
      </c>
      <c r="W33" s="24"/>
      <c r="X33" s="22">
        <f t="shared" si="15"/>
        <v>6673</v>
      </c>
      <c r="Y33" s="22">
        <f t="shared" si="20"/>
        <v>238725</v>
      </c>
      <c r="Z33" s="22">
        <f t="shared" si="21"/>
        <v>11118955</v>
      </c>
      <c r="AA33" s="24"/>
      <c r="AB33" s="22">
        <f t="shared" si="22"/>
        <v>1612</v>
      </c>
      <c r="AC33" s="22">
        <f t="shared" si="23"/>
        <v>0.6798446310408961</v>
      </c>
      <c r="AD33" s="22">
        <f t="shared" si="24"/>
        <v>764838</v>
      </c>
      <c r="AE33" s="22">
        <f t="shared" si="25"/>
        <v>7.38680082521764</v>
      </c>
      <c r="AF33" s="24"/>
      <c r="AG33" s="24"/>
    </row>
    <row r="34" spans="2:33" s="19" customFormat="1" ht="24.75" customHeight="1">
      <c r="B34" s="20">
        <v>41601</v>
      </c>
      <c r="C34" s="21"/>
      <c r="D34" s="22">
        <v>6997</v>
      </c>
      <c r="E34" s="22">
        <f t="shared" si="8"/>
        <v>244110</v>
      </c>
      <c r="F34" s="22">
        <f t="shared" si="9"/>
        <v>10318209</v>
      </c>
      <c r="G34" s="21"/>
      <c r="H34" s="22">
        <v>0</v>
      </c>
      <c r="I34" s="22">
        <f t="shared" si="10"/>
        <v>0</v>
      </c>
      <c r="J34" s="22">
        <f t="shared" si="11"/>
        <v>42905</v>
      </c>
      <c r="K34" s="21"/>
      <c r="L34" s="22">
        <f t="shared" si="0"/>
        <v>6997</v>
      </c>
      <c r="M34" s="22">
        <f t="shared" si="1"/>
        <v>244110</v>
      </c>
      <c r="N34" s="22">
        <f t="shared" si="2"/>
        <v>10361114</v>
      </c>
      <c r="O34" s="21"/>
      <c r="P34" s="23">
        <v>7883</v>
      </c>
      <c r="Q34" s="22">
        <f t="shared" si="12"/>
        <v>243736</v>
      </c>
      <c r="R34" s="22">
        <f t="shared" si="18"/>
        <v>11001592</v>
      </c>
      <c r="S34" s="24"/>
      <c r="T34" s="22">
        <v>133</v>
      </c>
      <c r="U34" s="22">
        <f t="shared" si="3"/>
        <v>3005</v>
      </c>
      <c r="V34" s="22">
        <f t="shared" si="19"/>
        <v>125379</v>
      </c>
      <c r="W34" s="24"/>
      <c r="X34" s="22">
        <f t="shared" si="15"/>
        <v>8016</v>
      </c>
      <c r="Y34" s="22">
        <f t="shared" si="20"/>
        <v>246741</v>
      </c>
      <c r="Z34" s="22">
        <f t="shared" si="21"/>
        <v>11126971</v>
      </c>
      <c r="AA34" s="24"/>
      <c r="AB34" s="22">
        <f t="shared" si="22"/>
        <v>2631</v>
      </c>
      <c r="AC34" s="22">
        <f t="shared" si="23"/>
        <v>1.0777927983286224</v>
      </c>
      <c r="AD34" s="22">
        <f t="shared" si="24"/>
        <v>765857</v>
      </c>
      <c r="AE34" s="22">
        <f t="shared" si="25"/>
        <v>7.391647268816848</v>
      </c>
      <c r="AF34" s="24"/>
      <c r="AG34" s="24"/>
    </row>
    <row r="35" spans="2:33" s="19" customFormat="1" ht="24.75" customHeight="1">
      <c r="B35" s="20">
        <v>41602</v>
      </c>
      <c r="C35" s="21"/>
      <c r="D35" s="22">
        <v>7976</v>
      </c>
      <c r="E35" s="22">
        <f t="shared" si="8"/>
        <v>252086</v>
      </c>
      <c r="F35" s="22">
        <f t="shared" si="9"/>
        <v>10326185</v>
      </c>
      <c r="G35" s="21"/>
      <c r="H35" s="22">
        <v>0</v>
      </c>
      <c r="I35" s="22">
        <f t="shared" si="10"/>
        <v>0</v>
      </c>
      <c r="J35" s="22">
        <f t="shared" si="11"/>
        <v>42905</v>
      </c>
      <c r="K35" s="21"/>
      <c r="L35" s="22">
        <f t="shared" si="0"/>
        <v>7976</v>
      </c>
      <c r="M35" s="22">
        <f t="shared" si="1"/>
        <v>252086</v>
      </c>
      <c r="N35" s="22">
        <f t="shared" si="2"/>
        <v>10369090</v>
      </c>
      <c r="O35" s="21"/>
      <c r="P35" s="23">
        <v>8266</v>
      </c>
      <c r="Q35" s="22">
        <f t="shared" si="12"/>
        <v>252002</v>
      </c>
      <c r="R35" s="22">
        <f t="shared" si="18"/>
        <v>11009858</v>
      </c>
      <c r="S35" s="24"/>
      <c r="T35" s="22">
        <v>0</v>
      </c>
      <c r="U35" s="22">
        <f t="shared" si="3"/>
        <v>3005</v>
      </c>
      <c r="V35" s="22">
        <f t="shared" si="19"/>
        <v>125379</v>
      </c>
      <c r="W35" s="24"/>
      <c r="X35" s="22">
        <f t="shared" si="15"/>
        <v>8266</v>
      </c>
      <c r="Y35" s="22">
        <f t="shared" si="20"/>
        <v>255007</v>
      </c>
      <c r="Z35" s="22">
        <f t="shared" si="21"/>
        <v>11135237</v>
      </c>
      <c r="AA35" s="24"/>
      <c r="AB35" s="22">
        <f t="shared" si="22"/>
        <v>2921</v>
      </c>
      <c r="AC35" s="22">
        <f t="shared" si="23"/>
        <v>1.15873154399689</v>
      </c>
      <c r="AD35" s="22">
        <f t="shared" si="24"/>
        <v>766147</v>
      </c>
      <c r="AE35" s="22">
        <f t="shared" si="25"/>
        <v>7.388758319196767</v>
      </c>
      <c r="AF35" s="24"/>
      <c r="AG35" s="24"/>
    </row>
    <row r="36" spans="2:33" s="19" customFormat="1" ht="24.75" customHeight="1">
      <c r="B36" s="20">
        <v>41603</v>
      </c>
      <c r="C36" s="21"/>
      <c r="D36" s="22">
        <v>7765</v>
      </c>
      <c r="E36" s="22">
        <f t="shared" si="8"/>
        <v>259851</v>
      </c>
      <c r="F36" s="22">
        <f t="shared" si="9"/>
        <v>10333950</v>
      </c>
      <c r="G36" s="21"/>
      <c r="H36" s="22">
        <v>0</v>
      </c>
      <c r="I36" s="22">
        <f t="shared" si="10"/>
        <v>0</v>
      </c>
      <c r="J36" s="22">
        <f t="shared" si="11"/>
        <v>42905</v>
      </c>
      <c r="K36" s="21"/>
      <c r="L36" s="22">
        <f t="shared" si="0"/>
        <v>7765</v>
      </c>
      <c r="M36" s="22">
        <f t="shared" si="1"/>
        <v>259851</v>
      </c>
      <c r="N36" s="22">
        <f t="shared" si="2"/>
        <v>10376855</v>
      </c>
      <c r="O36" s="21"/>
      <c r="P36" s="23">
        <v>4769</v>
      </c>
      <c r="Q36" s="22">
        <f t="shared" si="12"/>
        <v>256771</v>
      </c>
      <c r="R36" s="22">
        <f t="shared" si="18"/>
        <v>11014627</v>
      </c>
      <c r="S36" s="24"/>
      <c r="T36" s="22">
        <v>0</v>
      </c>
      <c r="U36" s="22">
        <f t="shared" si="3"/>
        <v>3005</v>
      </c>
      <c r="V36" s="22">
        <f t="shared" si="19"/>
        <v>125379</v>
      </c>
      <c r="W36" s="24"/>
      <c r="X36" s="22">
        <f t="shared" si="15"/>
        <v>4769</v>
      </c>
      <c r="Y36" s="22">
        <f t="shared" si="20"/>
        <v>259776</v>
      </c>
      <c r="Z36" s="22">
        <f t="shared" si="21"/>
        <v>11140006</v>
      </c>
      <c r="AA36" s="24"/>
      <c r="AB36" s="22">
        <f t="shared" si="22"/>
        <v>-75</v>
      </c>
      <c r="AC36" s="22">
        <f t="shared" si="23"/>
        <v>-0.028862694390246718</v>
      </c>
      <c r="AD36" s="22">
        <f t="shared" si="24"/>
        <v>763151</v>
      </c>
      <c r="AE36" s="22">
        <f t="shared" si="25"/>
        <v>7.35435736550236</v>
      </c>
      <c r="AF36" s="24"/>
      <c r="AG36" s="24"/>
    </row>
    <row r="37" spans="2:33" s="19" customFormat="1" ht="24.75" customHeight="1">
      <c r="B37" s="20">
        <v>41604</v>
      </c>
      <c r="C37" s="21"/>
      <c r="D37" s="22">
        <v>5158</v>
      </c>
      <c r="E37" s="22">
        <f t="shared" si="8"/>
        <v>265009</v>
      </c>
      <c r="F37" s="22">
        <f t="shared" si="9"/>
        <v>10339108</v>
      </c>
      <c r="G37" s="21"/>
      <c r="H37" s="22">
        <v>0</v>
      </c>
      <c r="I37" s="22">
        <f t="shared" si="10"/>
        <v>0</v>
      </c>
      <c r="J37" s="22">
        <f t="shared" si="11"/>
        <v>42905</v>
      </c>
      <c r="K37" s="21"/>
      <c r="L37" s="22">
        <f t="shared" si="0"/>
        <v>5158</v>
      </c>
      <c r="M37" s="22">
        <f t="shared" si="1"/>
        <v>265009</v>
      </c>
      <c r="N37" s="22">
        <f t="shared" si="2"/>
        <v>10382013</v>
      </c>
      <c r="O37" s="21"/>
      <c r="P37" s="23">
        <v>4622</v>
      </c>
      <c r="Q37" s="22">
        <f t="shared" si="12"/>
        <v>261393</v>
      </c>
      <c r="R37" s="22">
        <f t="shared" si="18"/>
        <v>11019249</v>
      </c>
      <c r="S37" s="24"/>
      <c r="T37" s="22">
        <v>338</v>
      </c>
      <c r="U37" s="22">
        <f t="shared" si="3"/>
        <v>3343</v>
      </c>
      <c r="V37" s="22">
        <f t="shared" si="19"/>
        <v>125717</v>
      </c>
      <c r="W37" s="24"/>
      <c r="X37" s="22">
        <f t="shared" si="15"/>
        <v>4960</v>
      </c>
      <c r="Y37" s="22">
        <f t="shared" si="20"/>
        <v>264736</v>
      </c>
      <c r="Z37" s="22">
        <f t="shared" si="21"/>
        <v>11144966</v>
      </c>
      <c r="AA37" s="24"/>
      <c r="AB37" s="22">
        <f t="shared" si="22"/>
        <v>-273</v>
      </c>
      <c r="AC37" s="22">
        <f t="shared" si="23"/>
        <v>-0.10301536928934488</v>
      </c>
      <c r="AD37" s="22">
        <f t="shared" si="24"/>
        <v>762953</v>
      </c>
      <c r="AE37" s="22">
        <f t="shared" si="25"/>
        <v>7.348796423198468</v>
      </c>
      <c r="AF37" s="24"/>
      <c r="AG37" s="24"/>
    </row>
    <row r="38" spans="2:33" s="19" customFormat="1" ht="24.75" customHeight="1">
      <c r="B38" s="20">
        <v>41605</v>
      </c>
      <c r="C38" s="21"/>
      <c r="D38" s="22">
        <v>5896</v>
      </c>
      <c r="E38" s="22">
        <f t="shared" si="8"/>
        <v>270905</v>
      </c>
      <c r="F38" s="22">
        <f t="shared" si="9"/>
        <v>10345004</v>
      </c>
      <c r="G38" s="21"/>
      <c r="H38" s="22">
        <v>0</v>
      </c>
      <c r="I38" s="22">
        <f t="shared" si="10"/>
        <v>0</v>
      </c>
      <c r="J38" s="22">
        <f t="shared" si="11"/>
        <v>42905</v>
      </c>
      <c r="K38" s="21"/>
      <c r="L38" s="22">
        <f t="shared" si="0"/>
        <v>5896</v>
      </c>
      <c r="M38" s="22">
        <f t="shared" si="1"/>
        <v>270905</v>
      </c>
      <c r="N38" s="22">
        <f t="shared" si="2"/>
        <v>10387909</v>
      </c>
      <c r="O38" s="21"/>
      <c r="P38" s="23">
        <v>3997</v>
      </c>
      <c r="Q38" s="22">
        <f t="shared" si="12"/>
        <v>265390</v>
      </c>
      <c r="R38" s="22">
        <f t="shared" si="18"/>
        <v>11023246</v>
      </c>
      <c r="S38" s="24"/>
      <c r="T38" s="22">
        <v>0</v>
      </c>
      <c r="U38" s="22">
        <f t="shared" si="3"/>
        <v>3343</v>
      </c>
      <c r="V38" s="22">
        <f t="shared" si="19"/>
        <v>125717</v>
      </c>
      <c r="W38" s="24"/>
      <c r="X38" s="22">
        <f t="shared" si="15"/>
        <v>3997</v>
      </c>
      <c r="Y38" s="22">
        <f t="shared" si="20"/>
        <v>268733</v>
      </c>
      <c r="Z38" s="22">
        <f t="shared" si="21"/>
        <v>11148963</v>
      </c>
      <c r="AA38" s="24"/>
      <c r="AB38" s="22">
        <f t="shared" si="22"/>
        <v>-2172</v>
      </c>
      <c r="AC38" s="22">
        <f t="shared" si="23"/>
        <v>-0.801757073512855</v>
      </c>
      <c r="AD38" s="22">
        <f t="shared" si="24"/>
        <v>761054</v>
      </c>
      <c r="AE38" s="22">
        <f t="shared" si="25"/>
        <v>7.326344503017884</v>
      </c>
      <c r="AF38" s="24"/>
      <c r="AG38" s="24"/>
    </row>
    <row r="39" spans="2:33" s="19" customFormat="1" ht="24.75" customHeight="1">
      <c r="B39" s="20">
        <v>41606</v>
      </c>
      <c r="C39" s="21"/>
      <c r="D39" s="22">
        <v>4408</v>
      </c>
      <c r="E39" s="22">
        <f t="shared" si="8"/>
        <v>275313</v>
      </c>
      <c r="F39" s="22">
        <f t="shared" si="9"/>
        <v>10349412</v>
      </c>
      <c r="G39" s="21"/>
      <c r="H39" s="22">
        <v>0</v>
      </c>
      <c r="I39" s="22">
        <f t="shared" si="10"/>
        <v>0</v>
      </c>
      <c r="J39" s="22">
        <f t="shared" si="11"/>
        <v>42905</v>
      </c>
      <c r="K39" s="21"/>
      <c r="L39" s="22">
        <f t="shared" si="0"/>
        <v>4408</v>
      </c>
      <c r="M39" s="22">
        <f t="shared" si="1"/>
        <v>275313</v>
      </c>
      <c r="N39" s="22">
        <f t="shared" si="2"/>
        <v>10392317</v>
      </c>
      <c r="O39" s="21"/>
      <c r="P39" s="23">
        <v>4352</v>
      </c>
      <c r="Q39" s="22">
        <f t="shared" si="12"/>
        <v>269742</v>
      </c>
      <c r="R39" s="22">
        <f t="shared" si="18"/>
        <v>11027598</v>
      </c>
      <c r="S39" s="24"/>
      <c r="T39" s="22">
        <v>219</v>
      </c>
      <c r="U39" s="22">
        <f t="shared" si="3"/>
        <v>3562</v>
      </c>
      <c r="V39" s="22">
        <f t="shared" si="19"/>
        <v>125936</v>
      </c>
      <c r="W39" s="24"/>
      <c r="X39" s="22">
        <f t="shared" si="15"/>
        <v>4571</v>
      </c>
      <c r="Y39" s="22">
        <f t="shared" si="20"/>
        <v>273304</v>
      </c>
      <c r="Z39" s="22">
        <f t="shared" si="21"/>
        <v>11153534</v>
      </c>
      <c r="AA39" s="24"/>
      <c r="AB39" s="22">
        <f t="shared" si="22"/>
        <v>-2009</v>
      </c>
      <c r="AC39" s="22">
        <f t="shared" si="23"/>
        <v>-0.72971490630664</v>
      </c>
      <c r="AD39" s="22">
        <f t="shared" si="24"/>
        <v>761217</v>
      </c>
      <c r="AE39" s="22">
        <f t="shared" si="25"/>
        <v>7.32480543078122</v>
      </c>
      <c r="AF39" s="24"/>
      <c r="AG39" s="24"/>
    </row>
    <row r="40" spans="2:33" s="19" customFormat="1" ht="24.75" customHeight="1">
      <c r="B40" s="20">
        <v>41607</v>
      </c>
      <c r="C40" s="21"/>
      <c r="D40" s="22">
        <v>3776</v>
      </c>
      <c r="E40" s="22">
        <f t="shared" si="8"/>
        <v>279089</v>
      </c>
      <c r="F40" s="22">
        <f t="shared" si="9"/>
        <v>10353188</v>
      </c>
      <c r="G40" s="21"/>
      <c r="H40" s="22">
        <v>0</v>
      </c>
      <c r="I40" s="22">
        <f t="shared" si="10"/>
        <v>0</v>
      </c>
      <c r="J40" s="22">
        <f t="shared" si="11"/>
        <v>42905</v>
      </c>
      <c r="K40" s="21"/>
      <c r="L40" s="22">
        <f t="shared" si="0"/>
        <v>3776</v>
      </c>
      <c r="M40" s="22">
        <f t="shared" si="1"/>
        <v>279089</v>
      </c>
      <c r="N40" s="22">
        <f t="shared" si="2"/>
        <v>10396093</v>
      </c>
      <c r="O40" s="21"/>
      <c r="P40" s="23">
        <v>5181</v>
      </c>
      <c r="Q40" s="22">
        <f t="shared" si="12"/>
        <v>274923</v>
      </c>
      <c r="R40" s="22">
        <f t="shared" si="18"/>
        <v>11032779</v>
      </c>
      <c r="S40" s="24"/>
      <c r="T40" s="22">
        <v>0</v>
      </c>
      <c r="U40" s="22">
        <f t="shared" si="3"/>
        <v>3562</v>
      </c>
      <c r="V40" s="22">
        <f t="shared" si="19"/>
        <v>125936</v>
      </c>
      <c r="W40" s="24"/>
      <c r="X40" s="22">
        <f t="shared" si="15"/>
        <v>5181</v>
      </c>
      <c r="Y40" s="22">
        <f t="shared" si="20"/>
        <v>278485</v>
      </c>
      <c r="Z40" s="22">
        <f t="shared" si="21"/>
        <v>11158715</v>
      </c>
      <c r="AA40" s="24"/>
      <c r="AB40" s="22">
        <f t="shared" si="22"/>
        <v>-604</v>
      </c>
      <c r="AC40" s="22">
        <f t="shared" si="23"/>
        <v>-0.21641841849732524</v>
      </c>
      <c r="AD40" s="22">
        <f t="shared" si="24"/>
        <v>762622</v>
      </c>
      <c r="AE40" s="22">
        <f t="shared" si="25"/>
        <v>7.3356596559880725</v>
      </c>
      <c r="AF40" s="24"/>
      <c r="AG40" s="24"/>
    </row>
    <row r="41" spans="2:33" s="19" customFormat="1" ht="24.75" customHeight="1">
      <c r="B41" s="20">
        <v>41608</v>
      </c>
      <c r="C41" s="21"/>
      <c r="D41" s="22">
        <v>4787</v>
      </c>
      <c r="E41" s="22">
        <f t="shared" si="8"/>
        <v>283876</v>
      </c>
      <c r="F41" s="22">
        <f t="shared" si="9"/>
        <v>10357975</v>
      </c>
      <c r="G41" s="21"/>
      <c r="H41" s="22">
        <v>0</v>
      </c>
      <c r="I41" s="22">
        <f t="shared" si="10"/>
        <v>0</v>
      </c>
      <c r="J41" s="22">
        <f t="shared" si="11"/>
        <v>42905</v>
      </c>
      <c r="K41" s="21"/>
      <c r="L41" s="22">
        <f t="shared" si="0"/>
        <v>4787</v>
      </c>
      <c r="M41" s="22">
        <f t="shared" si="1"/>
        <v>283876</v>
      </c>
      <c r="N41" s="22">
        <f t="shared" si="2"/>
        <v>10400880</v>
      </c>
      <c r="O41" s="21"/>
      <c r="P41" s="23">
        <v>5701</v>
      </c>
      <c r="Q41" s="22">
        <f t="shared" si="12"/>
        <v>280624</v>
      </c>
      <c r="R41" s="22">
        <f t="shared" si="18"/>
        <v>11038480</v>
      </c>
      <c r="S41" s="24"/>
      <c r="T41" s="22">
        <v>130</v>
      </c>
      <c r="U41" s="22">
        <f t="shared" si="3"/>
        <v>3692</v>
      </c>
      <c r="V41" s="22">
        <f t="shared" si="19"/>
        <v>126066</v>
      </c>
      <c r="W41" s="24"/>
      <c r="X41" s="22">
        <f t="shared" si="15"/>
        <v>5831</v>
      </c>
      <c r="Y41" s="22">
        <f t="shared" si="20"/>
        <v>284316</v>
      </c>
      <c r="Z41" s="22">
        <f t="shared" si="21"/>
        <v>11164546</v>
      </c>
      <c r="AA41" s="24"/>
      <c r="AB41" s="22">
        <f t="shared" si="22"/>
        <v>440</v>
      </c>
      <c r="AC41" s="22">
        <f t="shared" si="23"/>
        <v>0.1549972523214361</v>
      </c>
      <c r="AD41" s="22">
        <f t="shared" si="24"/>
        <v>763666</v>
      </c>
      <c r="AE41" s="22">
        <f t="shared" si="25"/>
        <v>7.342321034374015</v>
      </c>
      <c r="AF41" s="24"/>
      <c r="AG41" s="24"/>
    </row>
    <row r="42" spans="2:33" s="19" customFormat="1" ht="34.5" customHeight="1">
      <c r="B42" s="50" t="s">
        <v>1</v>
      </c>
      <c r="C42" s="21"/>
      <c r="D42" s="52" t="s">
        <v>21</v>
      </c>
      <c r="E42" s="52"/>
      <c r="F42" s="53">
        <f>F41</f>
        <v>10357975</v>
      </c>
      <c r="G42" s="21"/>
      <c r="H42" s="52" t="s">
        <v>21</v>
      </c>
      <c r="I42" s="52"/>
      <c r="J42" s="53">
        <f>SUM(H12:H40)+H8</f>
        <v>42905</v>
      </c>
      <c r="K42" s="21"/>
      <c r="L42" s="52" t="s">
        <v>21</v>
      </c>
      <c r="M42" s="52"/>
      <c r="N42" s="53">
        <f>N41</f>
        <v>10400880</v>
      </c>
      <c r="O42" s="21"/>
      <c r="P42" s="52" t="s">
        <v>22</v>
      </c>
      <c r="Q42" s="52"/>
      <c r="R42" s="53">
        <f>SUM(P12:P41)+P8</f>
        <v>11038480</v>
      </c>
      <c r="S42" s="24"/>
      <c r="T42" s="52" t="s">
        <v>22</v>
      </c>
      <c r="U42" s="52"/>
      <c r="V42" s="53">
        <f>SUM(T12:T41)+T8</f>
        <v>126066</v>
      </c>
      <c r="W42" s="24"/>
      <c r="X42" s="52" t="s">
        <v>22</v>
      </c>
      <c r="Y42" s="52"/>
      <c r="Z42" s="53">
        <f>SUM(X12:X41)+X8</f>
        <v>11164546</v>
      </c>
      <c r="AA42" s="24"/>
      <c r="AB42" s="54" t="s">
        <v>3</v>
      </c>
      <c r="AC42" s="54"/>
      <c r="AD42" s="54"/>
      <c r="AE42" s="54"/>
      <c r="AF42" s="24"/>
      <c r="AG42" s="24"/>
    </row>
    <row r="43" spans="2:33" s="19" customFormat="1" ht="39.75" customHeight="1">
      <c r="B43" s="51"/>
      <c r="C43" s="24"/>
      <c r="D43" s="53">
        <f>E41</f>
        <v>283876</v>
      </c>
      <c r="E43" s="53"/>
      <c r="F43" s="53"/>
      <c r="G43" s="24"/>
      <c r="H43" s="53">
        <f>SUM(H12:H40)</f>
        <v>0</v>
      </c>
      <c r="I43" s="53"/>
      <c r="J43" s="53"/>
      <c r="K43" s="24"/>
      <c r="L43" s="53">
        <f>M41</f>
        <v>283876</v>
      </c>
      <c r="M43" s="53"/>
      <c r="N43" s="53"/>
      <c r="O43" s="24"/>
      <c r="P43" s="53">
        <f>SUM(P12:P41)</f>
        <v>280624</v>
      </c>
      <c r="Q43" s="53"/>
      <c r="R43" s="53"/>
      <c r="S43" s="24"/>
      <c r="T43" s="53">
        <f>SUM(T12:T41)</f>
        <v>3692</v>
      </c>
      <c r="U43" s="53"/>
      <c r="V43" s="53"/>
      <c r="W43" s="24"/>
      <c r="X43" s="53">
        <f>SUM(X12:X41)</f>
        <v>284316</v>
      </c>
      <c r="Y43" s="53"/>
      <c r="Z43" s="53"/>
      <c r="AA43" s="24"/>
      <c r="AB43" s="54"/>
      <c r="AC43" s="54"/>
      <c r="AD43" s="54"/>
      <c r="AE43" s="54"/>
      <c r="AF43" s="24"/>
      <c r="AG43" s="24"/>
    </row>
    <row r="44" ht="15" customHeight="1">
      <c r="D44" s="30"/>
    </row>
  </sheetData>
  <sheetProtection/>
  <mergeCells count="64"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AB42:AE43"/>
    <mergeCell ref="R42:R43"/>
    <mergeCell ref="P43:Q43"/>
    <mergeCell ref="T43:U43"/>
    <mergeCell ref="X42:Y42"/>
    <mergeCell ref="D43:E43"/>
    <mergeCell ref="P42:Q42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1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1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1">
    <cfRule type="cellIs" priority="1" dxfId="10" operator="equal" stopIfTrue="1">
      <formula>0</formula>
    </cfRule>
  </conditionalFormatting>
  <printOptions horizontalCentered="1"/>
  <pageMargins left="0.03937007874015748" right="0.03937007874015748" top="0.1968503937007874" bottom="0.07874015748031496" header="0.5118110236220472" footer="0.5118110236220472"/>
  <pageSetup fitToHeight="1" fitToWidth="1" horizontalDpi="600" verticalDpi="600" orientation="landscape" paperSize="9" scale="45" r:id="rId2"/>
  <ignoredErrors>
    <ignoredError sqref="X13" formula="1"/>
    <ignoredError sqref="Q42 H43 J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2013-10-08T05:22:21Z</cp:lastPrinted>
  <dcterms:created xsi:type="dcterms:W3CDTF">2003-10-20T07:27:17Z</dcterms:created>
  <dcterms:modified xsi:type="dcterms:W3CDTF">2013-12-06T13:20:39Z</dcterms:modified>
  <cp:category/>
  <cp:version/>
  <cp:contentType/>
  <cp:contentStatus/>
</cp:coreProperties>
</file>