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7980" activeTab="0"/>
  </bookViews>
  <sheets>
    <sheet name="2012-2013 Yılları Eylül Ayı" sheetId="1" r:id="rId1"/>
  </sheets>
  <definedNames/>
  <calcPr fullCalcOnLoad="1"/>
</workbook>
</file>

<file path=xl/sharedStrings.xml><?xml version="1.0" encoding="utf-8"?>
<sst xmlns="http://schemas.openxmlformats.org/spreadsheetml/2006/main" count="50" uniqueCount="21">
  <si>
    <t>Sayısal</t>
  </si>
  <si>
    <t>TOPLAM</t>
  </si>
  <si>
    <t>Oransal (%)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</si>
  <si>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</si>
  <si>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</si>
  <si>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</si>
  <si>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</si>
  <si>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</si>
  <si>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</si>
  <si>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2013 / 2012 YILI                    KARŞILAŞTIRMASI</t>
  </si>
  <si>
    <t>ANTALYA İL KÜLTÜR VE TURİZM MÜDÜRLÜĞÜ</t>
  </si>
  <si>
    <t>GÜNLÜK GİRİŞ</t>
  </si>
  <si>
    <t>ANTALYA HAVA LİMANI</t>
  </si>
  <si>
    <t>GAZİPAŞA HAVA LİMANI</t>
  </si>
  <si>
    <t>A N T A L Y A    V E    G A Z İ P A Ş A    H A V A    L İ M A N I   G E L E N   Y O L C U   İ S T A T İ S T İ Ğ İ</t>
  </si>
  <si>
    <t xml:space="preserve">ANTALYA + GAZİPAŞA </t>
  </si>
  <si>
    <t>2 0 1 2   Y I L I</t>
  </si>
  <si>
    <t>2 0 1 3   Y I L I</t>
  </si>
  <si>
    <t>(GEÇEN AYLARDAN DEVİR)</t>
  </si>
  <si>
    <t>2012 YILI EYLÜL</t>
  </si>
  <si>
    <t>2013 YILI EYLÜL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</si>
</sst>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b/>
      <sz val="15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26"/>
      <name val="Tahoma"/>
      <family val="2"/>
    </font>
    <font>
      <b/>
      <sz val="24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20"/>
      <name val="Script MT Bold"/>
      <family val="4"/>
    </font>
    <font>
      <b/>
      <sz val="22"/>
      <name val="Tahoma"/>
      <family val="2"/>
    </font>
    <font>
      <b/>
      <sz val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4" fontId="10" fillId="0" borderId="11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  <xf numFmtId="185" fontId="10" fillId="0" borderId="11" xfId="0" applyNumberFormat="1" applyFont="1" applyBorder="1" applyAlignment="1">
      <alignment horizontal="center" vertical="center"/>
    </xf>
    <xf numFmtId="185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5" fontId="10" fillId="0" borderId="11" xfId="0" applyNumberFormat="1" applyFont="1" applyBorder="1" applyAlignment="1">
      <alignment horizontal="center" vertical="center"/>
    </xf>
    <xf numFmtId="185" fontId="11" fillId="0" borderId="11" xfId="0" applyNumberFormat="1" applyFont="1" applyBorder="1" applyAlignment="1">
      <alignment horizontal="center" vertical="center"/>
    </xf>
    <xf numFmtId="185" fontId="4" fillId="0" borderId="17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5" fontId="10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85" fontId="12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0972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tabSelected="1" view="pageBreakPreview" zoomScale="60" zoomScaleNormal="70" zoomScalePageLayoutView="70" workbookViewId="0" topLeftCell="A25">
      <selection activeCell="T48" sqref="T48"/>
    </sheetView>
  </sheetViews>
  <sheetFormatPr defaultColWidth="9.00390625" defaultRowHeight="15" customHeight="1"/>
  <cols>
    <col min="1" max="1" width="0.875" style="2" customWidth="1"/>
    <col min="2" max="2" width="16.75390625" style="5" customWidth="1"/>
    <col min="3" max="3" width="0.875" style="5" customWidth="1"/>
    <col min="4" max="4" width="11.75390625" style="2" customWidth="1"/>
    <col min="5" max="6" width="14.75390625" style="5" customWidth="1"/>
    <col min="7" max="7" width="0.875" style="5" customWidth="1"/>
    <col min="8" max="8" width="11.75390625" style="5" customWidth="1"/>
    <col min="9" max="9" width="13.75390625" style="5" customWidth="1"/>
    <col min="10" max="10" width="14.75390625" style="5" customWidth="1"/>
    <col min="11" max="11" width="0.875" style="5" customWidth="1"/>
    <col min="12" max="12" width="11.75390625" style="5" customWidth="1"/>
    <col min="13" max="14" width="14.75390625" style="5" customWidth="1"/>
    <col min="15" max="15" width="0.875" style="5" customWidth="1"/>
    <col min="16" max="16" width="11.75390625" style="5" customWidth="1"/>
    <col min="17" max="17" width="14.75390625" style="2" customWidth="1"/>
    <col min="18" max="18" width="14.75390625" style="5" customWidth="1"/>
    <col min="19" max="19" width="0.875" style="5" customWidth="1"/>
    <col min="20" max="20" width="11.75390625" style="5" customWidth="1"/>
    <col min="21" max="21" width="13.75390625" style="5" customWidth="1"/>
    <col min="22" max="22" width="14.75390625" style="5" customWidth="1"/>
    <col min="23" max="23" width="0.875" style="5" customWidth="1"/>
    <col min="24" max="24" width="11.75390625" style="5" customWidth="1"/>
    <col min="25" max="26" width="14.75390625" style="5" customWidth="1"/>
    <col min="27" max="27" width="0.875" style="5" customWidth="1"/>
    <col min="28" max="28" width="13.75390625" style="2" customWidth="1"/>
    <col min="29" max="29" width="9.75390625" style="2" customWidth="1"/>
    <col min="30" max="30" width="13.75390625" style="2" customWidth="1"/>
    <col min="31" max="31" width="9.75390625" style="5" customWidth="1"/>
    <col min="32" max="32" width="0.2421875" style="5" customWidth="1"/>
    <col min="33" max="33" width="9.125" style="5" customWidth="1"/>
    <col min="34" max="16384" width="9.125" style="2" customWidth="1"/>
  </cols>
  <sheetData>
    <row r="1" spans="2:31" ht="6.75" customHeight="1"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3"/>
    </row>
    <row r="2" spans="2:31" ht="54.75" customHeight="1">
      <c r="B2" s="63" t="s">
        <v>10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2:31" ht="47.25" customHeight="1">
      <c r="B3" s="64" t="s">
        <v>14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ht="10.5" customHeight="1">
      <c r="B4" s="26"/>
    </row>
    <row r="5" spans="2:31" ht="33" customHeight="1">
      <c r="B5" s="27"/>
      <c r="D5" s="59" t="s">
        <v>16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6"/>
      <c r="P5" s="62" t="s">
        <v>17</v>
      </c>
      <c r="Q5" s="62"/>
      <c r="R5" s="62"/>
      <c r="S5" s="62"/>
      <c r="T5" s="62"/>
      <c r="U5" s="62"/>
      <c r="V5" s="62"/>
      <c r="W5" s="62"/>
      <c r="X5" s="62"/>
      <c r="Y5" s="62"/>
      <c r="Z5" s="62"/>
      <c r="AB5" s="45" t="s">
        <v>9</v>
      </c>
      <c r="AC5" s="46"/>
      <c r="AD5" s="46"/>
      <c r="AE5" s="47"/>
    </row>
    <row r="6" spans="2:31" ht="30" customHeight="1">
      <c r="B6" s="28"/>
      <c r="C6" s="7"/>
      <c r="D6" s="31" t="s">
        <v>12</v>
      </c>
      <c r="E6" s="32"/>
      <c r="F6" s="33"/>
      <c r="G6" s="8"/>
      <c r="H6" s="31" t="s">
        <v>13</v>
      </c>
      <c r="I6" s="32"/>
      <c r="J6" s="33"/>
      <c r="K6" s="9"/>
      <c r="L6" s="31" t="s">
        <v>15</v>
      </c>
      <c r="M6" s="32"/>
      <c r="N6" s="33"/>
      <c r="O6" s="9"/>
      <c r="P6" s="31" t="s">
        <v>12</v>
      </c>
      <c r="Q6" s="32"/>
      <c r="R6" s="33"/>
      <c r="S6" s="9"/>
      <c r="T6" s="31" t="s">
        <v>13</v>
      </c>
      <c r="U6" s="32"/>
      <c r="V6" s="33"/>
      <c r="W6" s="9"/>
      <c r="X6" s="31" t="s">
        <v>15</v>
      </c>
      <c r="Y6" s="32"/>
      <c r="Z6" s="33"/>
      <c r="AB6" s="48"/>
      <c r="AC6" s="49"/>
      <c r="AD6" s="49"/>
      <c r="AE6" s="50"/>
    </row>
    <row r="7" spans="2:31" ht="24.75" customHeight="1">
      <c r="B7" s="28"/>
      <c r="C7" s="10"/>
      <c r="D7" s="34" t="s">
        <v>18</v>
      </c>
      <c r="E7" s="35"/>
      <c r="F7" s="36"/>
      <c r="G7" s="1"/>
      <c r="H7" s="34" t="s">
        <v>18</v>
      </c>
      <c r="I7" s="35"/>
      <c r="J7" s="36"/>
      <c r="K7" s="1"/>
      <c r="L7" s="34" t="s">
        <v>18</v>
      </c>
      <c r="M7" s="35"/>
      <c r="N7" s="36"/>
      <c r="O7" s="1"/>
      <c r="P7" s="34" t="s">
        <v>18</v>
      </c>
      <c r="Q7" s="35"/>
      <c r="R7" s="36"/>
      <c r="S7" s="1"/>
      <c r="T7" s="34" t="s">
        <v>18</v>
      </c>
      <c r="U7" s="35"/>
      <c r="V7" s="36"/>
      <c r="W7" s="1"/>
      <c r="X7" s="34" t="s">
        <v>18</v>
      </c>
      <c r="Y7" s="35"/>
      <c r="Z7" s="36"/>
      <c r="AB7" s="48"/>
      <c r="AC7" s="49"/>
      <c r="AD7" s="49"/>
      <c r="AE7" s="50"/>
    </row>
    <row r="8" spans="2:31" ht="24.75" customHeight="1">
      <c r="B8" s="29"/>
      <c r="C8" s="11"/>
      <c r="D8" s="39">
        <v>7523249</v>
      </c>
      <c r="E8" s="40"/>
      <c r="F8" s="41"/>
      <c r="G8" s="12"/>
      <c r="H8" s="39">
        <v>30759</v>
      </c>
      <c r="I8" s="40"/>
      <c r="J8" s="41"/>
      <c r="K8" s="12"/>
      <c r="L8" s="39">
        <f>H8+D8</f>
        <v>7554008</v>
      </c>
      <c r="M8" s="40"/>
      <c r="N8" s="41"/>
      <c r="O8" s="12"/>
      <c r="P8" s="39">
        <v>7945071</v>
      </c>
      <c r="Q8" s="40"/>
      <c r="R8" s="41"/>
      <c r="S8" s="12"/>
      <c r="T8" s="39">
        <v>97689</v>
      </c>
      <c r="U8" s="40"/>
      <c r="V8" s="41"/>
      <c r="W8" s="12"/>
      <c r="X8" s="39">
        <f>T8+P8</f>
        <v>8042760</v>
      </c>
      <c r="Y8" s="40"/>
      <c r="Z8" s="41"/>
      <c r="AA8" s="13"/>
      <c r="AB8" s="51"/>
      <c r="AC8" s="52"/>
      <c r="AD8" s="52"/>
      <c r="AE8" s="53"/>
    </row>
    <row r="9" spans="4:30" ht="4.5" customHeight="1">
      <c r="D9" s="5"/>
      <c r="Q9" s="5"/>
      <c r="AB9" s="5"/>
      <c r="AC9" s="5"/>
      <c r="AD9" s="5"/>
    </row>
    <row r="10" spans="2:33" s="14" customFormat="1" ht="26.25" customHeight="1">
      <c r="B10" s="65" t="s">
        <v>8</v>
      </c>
      <c r="C10" s="15"/>
      <c r="D10" s="54" t="s">
        <v>11</v>
      </c>
      <c r="E10" s="55" t="s">
        <v>6</v>
      </c>
      <c r="F10" s="55" t="s">
        <v>7</v>
      </c>
      <c r="G10" s="15"/>
      <c r="H10" s="54" t="s">
        <v>11</v>
      </c>
      <c r="I10" s="55" t="s">
        <v>6</v>
      </c>
      <c r="J10" s="55" t="s">
        <v>7</v>
      </c>
      <c r="K10" s="15"/>
      <c r="L10" s="54" t="s">
        <v>11</v>
      </c>
      <c r="M10" s="55" t="s">
        <v>6</v>
      </c>
      <c r="N10" s="55" t="s">
        <v>7</v>
      </c>
      <c r="O10" s="15"/>
      <c r="P10" s="54" t="s">
        <v>11</v>
      </c>
      <c r="Q10" s="55" t="s">
        <v>6</v>
      </c>
      <c r="R10" s="55" t="s">
        <v>7</v>
      </c>
      <c r="S10" s="16"/>
      <c r="T10" s="54" t="s">
        <v>11</v>
      </c>
      <c r="U10" s="55" t="s">
        <v>6</v>
      </c>
      <c r="V10" s="55" t="s">
        <v>7</v>
      </c>
      <c r="W10" s="16"/>
      <c r="X10" s="54" t="s">
        <v>11</v>
      </c>
      <c r="Y10" s="55" t="s">
        <v>6</v>
      </c>
      <c r="Z10" s="55" t="s">
        <v>7</v>
      </c>
      <c r="AA10" s="16"/>
      <c r="AB10" s="42" t="s">
        <v>4</v>
      </c>
      <c r="AC10" s="43"/>
      <c r="AD10" s="42" t="s">
        <v>5</v>
      </c>
      <c r="AE10" s="44"/>
      <c r="AF10" s="16"/>
      <c r="AG10" s="16"/>
    </row>
    <row r="11" spans="2:33" s="14" customFormat="1" ht="30" customHeight="1">
      <c r="B11" s="66"/>
      <c r="C11" s="15"/>
      <c r="D11" s="54"/>
      <c r="E11" s="55"/>
      <c r="F11" s="55"/>
      <c r="G11" s="15"/>
      <c r="H11" s="54"/>
      <c r="I11" s="55"/>
      <c r="J11" s="55"/>
      <c r="K11" s="15"/>
      <c r="L11" s="54"/>
      <c r="M11" s="55"/>
      <c r="N11" s="55"/>
      <c r="O11" s="15"/>
      <c r="P11" s="54"/>
      <c r="Q11" s="55"/>
      <c r="R11" s="55"/>
      <c r="S11" s="16"/>
      <c r="T11" s="54"/>
      <c r="U11" s="55"/>
      <c r="V11" s="55"/>
      <c r="W11" s="16"/>
      <c r="X11" s="54"/>
      <c r="Y11" s="55"/>
      <c r="Z11" s="55"/>
      <c r="AA11" s="16"/>
      <c r="AB11" s="17" t="s">
        <v>0</v>
      </c>
      <c r="AC11" s="18" t="s">
        <v>2</v>
      </c>
      <c r="AD11" s="17" t="s">
        <v>0</v>
      </c>
      <c r="AE11" s="18" t="s">
        <v>2</v>
      </c>
      <c r="AF11" s="16"/>
      <c r="AG11" s="16"/>
    </row>
    <row r="12" spans="1:33" s="19" customFormat="1" ht="24.75" customHeight="1">
      <c r="A12" s="19">
        <v>16</v>
      </c>
      <c r="B12" s="20">
        <v>41518</v>
      </c>
      <c r="C12" s="21"/>
      <c r="D12" s="22">
        <v>66783</v>
      </c>
      <c r="E12" s="22">
        <f>D12</f>
        <v>66783</v>
      </c>
      <c r="F12" s="22">
        <f>E12+D8</f>
        <v>7590032</v>
      </c>
      <c r="G12" s="21"/>
      <c r="H12" s="22">
        <v>311</v>
      </c>
      <c r="I12" s="22">
        <f>H12</f>
        <v>311</v>
      </c>
      <c r="J12" s="22">
        <f>H12+H8</f>
        <v>31070</v>
      </c>
      <c r="K12" s="21"/>
      <c r="L12" s="22">
        <f>H12+D12</f>
        <v>67094</v>
      </c>
      <c r="M12" s="22">
        <f>I12+E12</f>
        <v>67094</v>
      </c>
      <c r="N12" s="22">
        <f>J12+F12</f>
        <v>7621102</v>
      </c>
      <c r="O12" s="21"/>
      <c r="P12" s="23">
        <v>66355</v>
      </c>
      <c r="Q12" s="22">
        <f>P12</f>
        <v>66355</v>
      </c>
      <c r="R12" s="22">
        <f>Q12+P8</f>
        <v>8011426</v>
      </c>
      <c r="S12" s="24"/>
      <c r="T12" s="22">
        <v>439</v>
      </c>
      <c r="U12" s="22">
        <v>439</v>
      </c>
      <c r="V12" s="22">
        <f>U12+T8</f>
        <v>98128</v>
      </c>
      <c r="W12" s="24"/>
      <c r="X12" s="22">
        <f>T12+P12</f>
        <v>66794</v>
      </c>
      <c r="Y12" s="22">
        <f>U12+Q12</f>
        <v>66794</v>
      </c>
      <c r="Z12" s="22">
        <f>X8+X12</f>
        <v>8109554</v>
      </c>
      <c r="AA12" s="24"/>
      <c r="AB12" s="22">
        <f>IF(Y12="","",(Y12-M12))</f>
        <v>-300</v>
      </c>
      <c r="AC12" s="22">
        <f>IF(Y12="","",((AB12/M12)*100))</f>
        <v>-0.44713387188124126</v>
      </c>
      <c r="AD12" s="22">
        <f>IF(Z12="","",(Z12-N12))</f>
        <v>488452</v>
      </c>
      <c r="AE12" s="22">
        <f>AD12/N12*100</f>
        <v>6.409204338165268</v>
      </c>
      <c r="AF12" s="24"/>
      <c r="AG12" s="24"/>
    </row>
    <row r="13" spans="2:33" s="19" customFormat="1" ht="24.75" customHeight="1">
      <c r="B13" s="20">
        <v>41519</v>
      </c>
      <c r="C13" s="21"/>
      <c r="D13" s="22">
        <v>61632</v>
      </c>
      <c r="E13" s="22">
        <f>E12+D13</f>
        <v>128415</v>
      </c>
      <c r="F13" s="22">
        <f>F12+D13</f>
        <v>7651664</v>
      </c>
      <c r="G13" s="21"/>
      <c r="H13" s="22">
        <v>112</v>
      </c>
      <c r="I13" s="22">
        <f>I12+H13</f>
        <v>423</v>
      </c>
      <c r="J13" s="22">
        <f>J12+H13</f>
        <v>31182</v>
      </c>
      <c r="K13" s="21"/>
      <c r="L13" s="22">
        <f aca="true" t="shared" si="0" ref="L13:L41">H13+D13</f>
        <v>61744</v>
      </c>
      <c r="M13" s="22">
        <f aca="true" t="shared" si="1" ref="M13:M41">I13+E13</f>
        <v>128838</v>
      </c>
      <c r="N13" s="22">
        <f aca="true" t="shared" si="2" ref="N13:N41">J13+F13</f>
        <v>7682846</v>
      </c>
      <c r="O13" s="21"/>
      <c r="P13" s="23">
        <v>47203</v>
      </c>
      <c r="Q13" s="22">
        <f>IF(P13="","",(Q12+P13))</f>
        <v>113558</v>
      </c>
      <c r="R13" s="22">
        <f>IF(P13="","",(R12+P13))</f>
        <v>8058629</v>
      </c>
      <c r="S13" s="24"/>
      <c r="T13" s="22">
        <v>305</v>
      </c>
      <c r="U13" s="22">
        <f aca="true" t="shared" si="3" ref="U13:U41">IF(T13="","",(U12+T13))</f>
        <v>744</v>
      </c>
      <c r="V13" s="22">
        <f>IF(T13="","",(V12+T13))</f>
        <v>98433</v>
      </c>
      <c r="W13" s="24"/>
      <c r="X13" s="22">
        <f>IF(P13=0," ",(T13+P13))</f>
        <v>47508</v>
      </c>
      <c r="Y13" s="22">
        <f>IF(Q13="","",(U13+Q13))</f>
        <v>114302</v>
      </c>
      <c r="Z13" s="22">
        <f>IF(R13="","",(V13+R13))</f>
        <v>8157062</v>
      </c>
      <c r="AA13" s="24"/>
      <c r="AB13" s="22">
        <f aca="true" t="shared" si="4" ref="AB13:AB41">IF(Y13="","",(Y13-M13))</f>
        <v>-14536</v>
      </c>
      <c r="AC13" s="22">
        <f aca="true" t="shared" si="5" ref="AC13:AC41">IF(Y13="","",((AB13/M13)*100))</f>
        <v>-11.282385631568326</v>
      </c>
      <c r="AD13" s="22">
        <f aca="true" t="shared" si="6" ref="AD13:AD41">IF(Z13="","",(Z13-N13))</f>
        <v>474216</v>
      </c>
      <c r="AE13" s="22">
        <f>IF(AD13="","",((AD13/N13)*100))</f>
        <v>6.1724001756640705</v>
      </c>
      <c r="AF13" s="24"/>
      <c r="AG13" s="24"/>
    </row>
    <row r="14" spans="2:33" s="19" customFormat="1" ht="24.75" customHeight="1">
      <c r="B14" s="20">
        <v>41520</v>
      </c>
      <c r="C14" s="21"/>
      <c r="D14" s="22">
        <v>42663</v>
      </c>
      <c r="E14" s="22">
        <f aca="true" t="shared" si="7" ref="E14:E41">E13+D14</f>
        <v>171078</v>
      </c>
      <c r="F14" s="22">
        <f aca="true" t="shared" si="8" ref="F14:F41">F13+D14</f>
        <v>7694327</v>
      </c>
      <c r="G14" s="21"/>
      <c r="H14" s="22">
        <v>187</v>
      </c>
      <c r="I14" s="22">
        <f aca="true" t="shared" si="9" ref="I14:I41">I13+H14</f>
        <v>610</v>
      </c>
      <c r="J14" s="22">
        <f aca="true" t="shared" si="10" ref="J14:J41">J13+H14</f>
        <v>31369</v>
      </c>
      <c r="K14" s="21"/>
      <c r="L14" s="22">
        <f t="shared" si="0"/>
        <v>42850</v>
      </c>
      <c r="M14" s="22">
        <f t="shared" si="1"/>
        <v>171688</v>
      </c>
      <c r="N14" s="22">
        <f t="shared" si="2"/>
        <v>7725696</v>
      </c>
      <c r="O14" s="21"/>
      <c r="P14" s="23">
        <v>53947</v>
      </c>
      <c r="Q14" s="22">
        <f aca="true" t="shared" si="11" ref="Q14:Q41">IF(P14="","",(Q13+P14))</f>
        <v>167505</v>
      </c>
      <c r="R14" s="22">
        <f aca="true" t="shared" si="12" ref="R14:R41">IF(P14="","",(R13+P14))</f>
        <v>8112576</v>
      </c>
      <c r="S14" s="24"/>
      <c r="T14" s="22">
        <v>1279</v>
      </c>
      <c r="U14" s="22">
        <f t="shared" si="3"/>
        <v>2023</v>
      </c>
      <c r="V14" s="22">
        <f aca="true" t="shared" si="13" ref="V14:V41">IF(T14="","",(V13+T14))</f>
        <v>99712</v>
      </c>
      <c r="W14" s="24"/>
      <c r="X14" s="22">
        <f aca="true" t="shared" si="14" ref="X14:X41">IF(P14=0," ",(T14+P14))</f>
        <v>55226</v>
      </c>
      <c r="Y14" s="22">
        <f aca="true" t="shared" si="15" ref="Y14:Y41">IF(Q14="","",(U14+Q14))</f>
        <v>169528</v>
      </c>
      <c r="Z14" s="22">
        <f aca="true" t="shared" si="16" ref="Z14:Z41">IF(R14="","",(V14+R14))</f>
        <v>8212288</v>
      </c>
      <c r="AA14" s="24"/>
      <c r="AB14" s="22">
        <f t="shared" si="4"/>
        <v>-2160</v>
      </c>
      <c r="AC14" s="22">
        <f t="shared" si="5"/>
        <v>-1.2580960812636877</v>
      </c>
      <c r="AD14" s="22">
        <f t="shared" si="6"/>
        <v>486592</v>
      </c>
      <c r="AE14" s="22">
        <f aca="true" t="shared" si="17" ref="AE14:AE41">IF(AD14="","",((AD14/N14)*100))</f>
        <v>6.298358102622728</v>
      </c>
      <c r="AF14" s="24"/>
      <c r="AG14" s="24"/>
    </row>
    <row r="15" spans="2:33" s="19" customFormat="1" ht="24.75" customHeight="1">
      <c r="B15" s="20">
        <v>41521</v>
      </c>
      <c r="C15" s="21"/>
      <c r="D15" s="22">
        <v>51590</v>
      </c>
      <c r="E15" s="22">
        <f t="shared" si="7"/>
        <v>222668</v>
      </c>
      <c r="F15" s="22">
        <f t="shared" si="8"/>
        <v>7745917</v>
      </c>
      <c r="G15" s="21"/>
      <c r="H15" s="22">
        <v>196</v>
      </c>
      <c r="I15" s="22">
        <f t="shared" si="9"/>
        <v>806</v>
      </c>
      <c r="J15" s="22">
        <f t="shared" si="10"/>
        <v>31565</v>
      </c>
      <c r="K15" s="21"/>
      <c r="L15" s="22">
        <f t="shared" si="0"/>
        <v>51786</v>
      </c>
      <c r="M15" s="22">
        <f t="shared" si="1"/>
        <v>223474</v>
      </c>
      <c r="N15" s="22">
        <f t="shared" si="2"/>
        <v>7777482</v>
      </c>
      <c r="O15" s="21"/>
      <c r="P15" s="23">
        <v>52794</v>
      </c>
      <c r="Q15" s="22">
        <f t="shared" si="11"/>
        <v>220299</v>
      </c>
      <c r="R15" s="22">
        <f t="shared" si="12"/>
        <v>8165370</v>
      </c>
      <c r="S15" s="24"/>
      <c r="T15" s="22">
        <v>600</v>
      </c>
      <c r="U15" s="22">
        <f t="shared" si="3"/>
        <v>2623</v>
      </c>
      <c r="V15" s="22">
        <f t="shared" si="13"/>
        <v>100312</v>
      </c>
      <c r="W15" s="24"/>
      <c r="X15" s="22">
        <f t="shared" si="14"/>
        <v>53394</v>
      </c>
      <c r="Y15" s="22">
        <f t="shared" si="15"/>
        <v>222922</v>
      </c>
      <c r="Z15" s="22">
        <f t="shared" si="16"/>
        <v>8265682</v>
      </c>
      <c r="AA15" s="24"/>
      <c r="AB15" s="22">
        <f t="shared" si="4"/>
        <v>-552</v>
      </c>
      <c r="AC15" s="22">
        <f t="shared" si="5"/>
        <v>-0.24700860055308446</v>
      </c>
      <c r="AD15" s="22">
        <f t="shared" si="6"/>
        <v>488200</v>
      </c>
      <c r="AE15" s="22">
        <f t="shared" si="17"/>
        <v>6.277095851845109</v>
      </c>
      <c r="AF15" s="24"/>
      <c r="AG15" s="24"/>
    </row>
    <row r="16" spans="2:33" s="19" customFormat="1" ht="24.75" customHeight="1">
      <c r="B16" s="20">
        <v>41522</v>
      </c>
      <c r="C16" s="21"/>
      <c r="D16" s="22">
        <v>48089</v>
      </c>
      <c r="E16" s="22">
        <f t="shared" si="7"/>
        <v>270757</v>
      </c>
      <c r="F16" s="22">
        <f t="shared" si="8"/>
        <v>7794006</v>
      </c>
      <c r="G16" s="21"/>
      <c r="H16" s="22">
        <v>133</v>
      </c>
      <c r="I16" s="22">
        <f t="shared" si="9"/>
        <v>939</v>
      </c>
      <c r="J16" s="22">
        <f t="shared" si="10"/>
        <v>31698</v>
      </c>
      <c r="K16" s="21"/>
      <c r="L16" s="22">
        <f t="shared" si="0"/>
        <v>48222</v>
      </c>
      <c r="M16" s="22">
        <f t="shared" si="1"/>
        <v>271696</v>
      </c>
      <c r="N16" s="22">
        <f t="shared" si="2"/>
        <v>7825704</v>
      </c>
      <c r="O16" s="21"/>
      <c r="P16" s="23">
        <v>50368</v>
      </c>
      <c r="Q16" s="22">
        <f t="shared" si="11"/>
        <v>270667</v>
      </c>
      <c r="R16" s="22">
        <f t="shared" si="12"/>
        <v>8215738</v>
      </c>
      <c r="S16" s="24"/>
      <c r="T16" s="22">
        <v>299</v>
      </c>
      <c r="U16" s="22">
        <f t="shared" si="3"/>
        <v>2922</v>
      </c>
      <c r="V16" s="22">
        <f t="shared" si="13"/>
        <v>100611</v>
      </c>
      <c r="W16" s="24"/>
      <c r="X16" s="22">
        <f t="shared" si="14"/>
        <v>50667</v>
      </c>
      <c r="Y16" s="22">
        <f t="shared" si="15"/>
        <v>273589</v>
      </c>
      <c r="Z16" s="22">
        <f t="shared" si="16"/>
        <v>8316349</v>
      </c>
      <c r="AA16" s="24"/>
      <c r="AB16" s="22">
        <f t="shared" si="4"/>
        <v>1893</v>
      </c>
      <c r="AC16" s="22">
        <f t="shared" si="5"/>
        <v>0.6967345857134445</v>
      </c>
      <c r="AD16" s="22">
        <f t="shared" si="6"/>
        <v>490645</v>
      </c>
      <c r="AE16" s="22">
        <f t="shared" si="17"/>
        <v>6.269659573119555</v>
      </c>
      <c r="AF16" s="24"/>
      <c r="AG16" s="21"/>
    </row>
    <row r="17" spans="2:33" s="19" customFormat="1" ht="24.75" customHeight="1">
      <c r="B17" s="20">
        <v>41523</v>
      </c>
      <c r="C17" s="21"/>
      <c r="D17" s="22">
        <v>44179</v>
      </c>
      <c r="E17" s="22">
        <f t="shared" si="7"/>
        <v>314936</v>
      </c>
      <c r="F17" s="22">
        <f t="shared" si="8"/>
        <v>7838185</v>
      </c>
      <c r="G17" s="21"/>
      <c r="H17" s="22">
        <v>0</v>
      </c>
      <c r="I17" s="22">
        <f t="shared" si="9"/>
        <v>939</v>
      </c>
      <c r="J17" s="22">
        <f t="shared" si="10"/>
        <v>31698</v>
      </c>
      <c r="K17" s="21"/>
      <c r="L17" s="22">
        <f t="shared" si="0"/>
        <v>44179</v>
      </c>
      <c r="M17" s="22">
        <f t="shared" si="1"/>
        <v>315875</v>
      </c>
      <c r="N17" s="22">
        <f t="shared" si="2"/>
        <v>7869883</v>
      </c>
      <c r="O17" s="21"/>
      <c r="P17" s="23">
        <v>54956</v>
      </c>
      <c r="Q17" s="22">
        <f t="shared" si="11"/>
        <v>325623</v>
      </c>
      <c r="R17" s="22">
        <f t="shared" si="12"/>
        <v>8270694</v>
      </c>
      <c r="S17" s="24"/>
      <c r="T17" s="22">
        <v>522</v>
      </c>
      <c r="U17" s="22">
        <f t="shared" si="3"/>
        <v>3444</v>
      </c>
      <c r="V17" s="22">
        <f t="shared" si="13"/>
        <v>101133</v>
      </c>
      <c r="W17" s="24"/>
      <c r="X17" s="22">
        <f t="shared" si="14"/>
        <v>55478</v>
      </c>
      <c r="Y17" s="22">
        <f t="shared" si="15"/>
        <v>329067</v>
      </c>
      <c r="Z17" s="22">
        <f t="shared" si="16"/>
        <v>8371827</v>
      </c>
      <c r="AA17" s="24"/>
      <c r="AB17" s="22">
        <f t="shared" si="4"/>
        <v>13192</v>
      </c>
      <c r="AC17" s="22">
        <f t="shared" si="5"/>
        <v>4.176335575781559</v>
      </c>
      <c r="AD17" s="22">
        <f t="shared" si="6"/>
        <v>501944</v>
      </c>
      <c r="AE17" s="22">
        <f t="shared" si="17"/>
        <v>6.378036369791013</v>
      </c>
      <c r="AF17" s="24"/>
      <c r="AG17" s="21"/>
    </row>
    <row r="18" spans="2:33" s="19" customFormat="1" ht="24.75" customHeight="1">
      <c r="B18" s="20">
        <v>41524</v>
      </c>
      <c r="C18" s="21"/>
      <c r="D18" s="22">
        <v>53776</v>
      </c>
      <c r="E18" s="22">
        <f t="shared" si="7"/>
        <v>368712</v>
      </c>
      <c r="F18" s="22">
        <f t="shared" si="8"/>
        <v>7891961</v>
      </c>
      <c r="G18" s="21"/>
      <c r="H18" s="22">
        <v>375</v>
      </c>
      <c r="I18" s="22">
        <f t="shared" si="9"/>
        <v>1314</v>
      </c>
      <c r="J18" s="22">
        <f t="shared" si="10"/>
        <v>32073</v>
      </c>
      <c r="K18" s="21"/>
      <c r="L18" s="22">
        <f t="shared" si="0"/>
        <v>54151</v>
      </c>
      <c r="M18" s="22">
        <f t="shared" si="1"/>
        <v>370026</v>
      </c>
      <c r="N18" s="22">
        <f t="shared" si="2"/>
        <v>7924034</v>
      </c>
      <c r="O18" s="21"/>
      <c r="P18" s="23">
        <v>72607</v>
      </c>
      <c r="Q18" s="22">
        <f t="shared" si="11"/>
        <v>398230</v>
      </c>
      <c r="R18" s="22">
        <f t="shared" si="12"/>
        <v>8343301</v>
      </c>
      <c r="S18" s="24"/>
      <c r="T18" s="22">
        <v>1044</v>
      </c>
      <c r="U18" s="22">
        <f t="shared" si="3"/>
        <v>4488</v>
      </c>
      <c r="V18" s="22">
        <f t="shared" si="13"/>
        <v>102177</v>
      </c>
      <c r="W18" s="24"/>
      <c r="X18" s="22">
        <f t="shared" si="14"/>
        <v>73651</v>
      </c>
      <c r="Y18" s="22">
        <f t="shared" si="15"/>
        <v>402718</v>
      </c>
      <c r="Z18" s="22">
        <f t="shared" si="16"/>
        <v>8445478</v>
      </c>
      <c r="AA18" s="24"/>
      <c r="AB18" s="22">
        <f t="shared" si="4"/>
        <v>32692</v>
      </c>
      <c r="AC18" s="22">
        <f t="shared" si="5"/>
        <v>8.835054833984639</v>
      </c>
      <c r="AD18" s="22">
        <f t="shared" si="6"/>
        <v>521444</v>
      </c>
      <c r="AE18" s="22">
        <f t="shared" si="17"/>
        <v>6.580537135504466</v>
      </c>
      <c r="AF18" s="24"/>
      <c r="AG18" s="24"/>
    </row>
    <row r="19" spans="2:33" s="19" customFormat="1" ht="24.75" customHeight="1">
      <c r="B19" s="20">
        <v>41525</v>
      </c>
      <c r="C19" s="21"/>
      <c r="D19" s="22">
        <v>66650</v>
      </c>
      <c r="E19" s="22">
        <f t="shared" si="7"/>
        <v>435362</v>
      </c>
      <c r="F19" s="22">
        <f t="shared" si="8"/>
        <v>7958611</v>
      </c>
      <c r="G19" s="21"/>
      <c r="H19" s="22">
        <v>368</v>
      </c>
      <c r="I19" s="22">
        <f t="shared" si="9"/>
        <v>1682</v>
      </c>
      <c r="J19" s="22">
        <f t="shared" si="10"/>
        <v>32441</v>
      </c>
      <c r="K19" s="21"/>
      <c r="L19" s="22">
        <f t="shared" si="0"/>
        <v>67018</v>
      </c>
      <c r="M19" s="22">
        <f t="shared" si="1"/>
        <v>437044</v>
      </c>
      <c r="N19" s="22">
        <f t="shared" si="2"/>
        <v>7991052</v>
      </c>
      <c r="O19" s="21"/>
      <c r="P19" s="23">
        <v>65595</v>
      </c>
      <c r="Q19" s="22">
        <f t="shared" si="11"/>
        <v>463825</v>
      </c>
      <c r="R19" s="22">
        <f t="shared" si="12"/>
        <v>8408896</v>
      </c>
      <c r="S19" s="24"/>
      <c r="T19" s="22">
        <v>257</v>
      </c>
      <c r="U19" s="22">
        <f t="shared" si="3"/>
        <v>4745</v>
      </c>
      <c r="V19" s="22">
        <f t="shared" si="13"/>
        <v>102434</v>
      </c>
      <c r="W19" s="24"/>
      <c r="X19" s="22">
        <f t="shared" si="14"/>
        <v>65852</v>
      </c>
      <c r="Y19" s="22">
        <f t="shared" si="15"/>
        <v>468570</v>
      </c>
      <c r="Z19" s="22">
        <f t="shared" si="16"/>
        <v>8511330</v>
      </c>
      <c r="AA19" s="24"/>
      <c r="AB19" s="22">
        <f t="shared" si="4"/>
        <v>31526</v>
      </c>
      <c r="AC19" s="22">
        <f t="shared" si="5"/>
        <v>7.21346134485315</v>
      </c>
      <c r="AD19" s="22">
        <f t="shared" si="6"/>
        <v>520278</v>
      </c>
      <c r="AE19" s="22">
        <f t="shared" si="17"/>
        <v>6.51075728201994</v>
      </c>
      <c r="AF19" s="24"/>
      <c r="AG19" s="24"/>
    </row>
    <row r="20" spans="2:33" s="19" customFormat="1" ht="24.75" customHeight="1">
      <c r="B20" s="20">
        <v>41526</v>
      </c>
      <c r="C20" s="21"/>
      <c r="D20" s="22">
        <v>60792</v>
      </c>
      <c r="E20" s="22">
        <f t="shared" si="7"/>
        <v>496154</v>
      </c>
      <c r="F20" s="22">
        <f t="shared" si="8"/>
        <v>8019403</v>
      </c>
      <c r="G20" s="21"/>
      <c r="H20" s="22">
        <v>131</v>
      </c>
      <c r="I20" s="22">
        <f t="shared" si="9"/>
        <v>1813</v>
      </c>
      <c r="J20" s="22">
        <f t="shared" si="10"/>
        <v>32572</v>
      </c>
      <c r="K20" s="21"/>
      <c r="L20" s="22">
        <f t="shared" si="0"/>
        <v>60923</v>
      </c>
      <c r="M20" s="22">
        <f t="shared" si="1"/>
        <v>497967</v>
      </c>
      <c r="N20" s="22">
        <f t="shared" si="2"/>
        <v>8051975</v>
      </c>
      <c r="O20" s="21"/>
      <c r="P20" s="23">
        <v>45370</v>
      </c>
      <c r="Q20" s="22">
        <f t="shared" si="11"/>
        <v>509195</v>
      </c>
      <c r="R20" s="22">
        <f t="shared" si="12"/>
        <v>8454266</v>
      </c>
      <c r="S20" s="24"/>
      <c r="T20" s="22">
        <v>295</v>
      </c>
      <c r="U20" s="22">
        <f t="shared" si="3"/>
        <v>5040</v>
      </c>
      <c r="V20" s="22">
        <f t="shared" si="13"/>
        <v>102729</v>
      </c>
      <c r="W20" s="24"/>
      <c r="X20" s="22">
        <f t="shared" si="14"/>
        <v>45665</v>
      </c>
      <c r="Y20" s="22">
        <f t="shared" si="15"/>
        <v>514235</v>
      </c>
      <c r="Z20" s="22">
        <f t="shared" si="16"/>
        <v>8556995</v>
      </c>
      <c r="AA20" s="24"/>
      <c r="AB20" s="22">
        <f t="shared" si="4"/>
        <v>16268</v>
      </c>
      <c r="AC20" s="22">
        <f t="shared" si="5"/>
        <v>3.266883146875194</v>
      </c>
      <c r="AD20" s="22">
        <f t="shared" si="6"/>
        <v>505020</v>
      </c>
      <c r="AE20" s="22">
        <f t="shared" si="17"/>
        <v>6.272001589672099</v>
      </c>
      <c r="AF20" s="24"/>
      <c r="AG20" s="24"/>
    </row>
    <row r="21" spans="2:33" s="19" customFormat="1" ht="24.75" customHeight="1">
      <c r="B21" s="20">
        <v>41527</v>
      </c>
      <c r="C21" s="21"/>
      <c r="D21" s="22">
        <v>41161</v>
      </c>
      <c r="E21" s="22">
        <f t="shared" si="7"/>
        <v>537315</v>
      </c>
      <c r="F21" s="22">
        <f t="shared" si="8"/>
        <v>8060564</v>
      </c>
      <c r="G21" s="21"/>
      <c r="H21" s="22">
        <v>176</v>
      </c>
      <c r="I21" s="22">
        <f t="shared" si="9"/>
        <v>1989</v>
      </c>
      <c r="J21" s="22">
        <f t="shared" si="10"/>
        <v>32748</v>
      </c>
      <c r="K21" s="21"/>
      <c r="L21" s="22">
        <f t="shared" si="0"/>
        <v>41337</v>
      </c>
      <c r="M21" s="22">
        <f t="shared" si="1"/>
        <v>539304</v>
      </c>
      <c r="N21" s="22">
        <f t="shared" si="2"/>
        <v>8093312</v>
      </c>
      <c r="O21" s="21"/>
      <c r="P21" s="23">
        <v>53022</v>
      </c>
      <c r="Q21" s="22">
        <f t="shared" si="11"/>
        <v>562217</v>
      </c>
      <c r="R21" s="22">
        <f t="shared" si="12"/>
        <v>8507288</v>
      </c>
      <c r="S21" s="24"/>
      <c r="T21" s="22">
        <v>1269</v>
      </c>
      <c r="U21" s="22">
        <f t="shared" si="3"/>
        <v>6309</v>
      </c>
      <c r="V21" s="22">
        <f t="shared" si="13"/>
        <v>103998</v>
      </c>
      <c r="W21" s="24"/>
      <c r="X21" s="22">
        <f t="shared" si="14"/>
        <v>54291</v>
      </c>
      <c r="Y21" s="22">
        <f t="shared" si="15"/>
        <v>568526</v>
      </c>
      <c r="Z21" s="22">
        <f t="shared" si="16"/>
        <v>8611286</v>
      </c>
      <c r="AA21" s="24"/>
      <c r="AB21" s="22">
        <f t="shared" si="4"/>
        <v>29222</v>
      </c>
      <c r="AC21" s="22">
        <f t="shared" si="5"/>
        <v>5.418465281177221</v>
      </c>
      <c r="AD21" s="22">
        <f t="shared" si="6"/>
        <v>517974</v>
      </c>
      <c r="AE21" s="22">
        <f t="shared" si="17"/>
        <v>6.400025107150201</v>
      </c>
      <c r="AF21" s="24"/>
      <c r="AG21" s="24"/>
    </row>
    <row r="22" spans="2:33" s="19" customFormat="1" ht="24.75" customHeight="1">
      <c r="B22" s="20">
        <v>41528</v>
      </c>
      <c r="C22" s="21"/>
      <c r="D22" s="22">
        <v>49045</v>
      </c>
      <c r="E22" s="22">
        <f t="shared" si="7"/>
        <v>586360</v>
      </c>
      <c r="F22" s="22">
        <f t="shared" si="8"/>
        <v>8109609</v>
      </c>
      <c r="G22" s="21"/>
      <c r="H22" s="22">
        <v>751</v>
      </c>
      <c r="I22" s="22">
        <f t="shared" si="9"/>
        <v>2740</v>
      </c>
      <c r="J22" s="22">
        <f t="shared" si="10"/>
        <v>33499</v>
      </c>
      <c r="K22" s="21"/>
      <c r="L22" s="22">
        <f t="shared" si="0"/>
        <v>49796</v>
      </c>
      <c r="M22" s="22">
        <f t="shared" si="1"/>
        <v>589100</v>
      </c>
      <c r="N22" s="22">
        <f t="shared" si="2"/>
        <v>8143108</v>
      </c>
      <c r="O22" s="21"/>
      <c r="P22" s="23">
        <v>50952</v>
      </c>
      <c r="Q22" s="22">
        <f t="shared" si="11"/>
        <v>613169</v>
      </c>
      <c r="R22" s="22">
        <f t="shared" si="12"/>
        <v>8558240</v>
      </c>
      <c r="S22" s="24"/>
      <c r="T22" s="22">
        <v>456</v>
      </c>
      <c r="U22" s="22">
        <f t="shared" si="3"/>
        <v>6765</v>
      </c>
      <c r="V22" s="22">
        <f t="shared" si="13"/>
        <v>104454</v>
      </c>
      <c r="W22" s="24"/>
      <c r="X22" s="22">
        <f t="shared" si="14"/>
        <v>51408</v>
      </c>
      <c r="Y22" s="22">
        <f t="shared" si="15"/>
        <v>619934</v>
      </c>
      <c r="Z22" s="22">
        <f t="shared" si="16"/>
        <v>8662694</v>
      </c>
      <c r="AA22" s="24"/>
      <c r="AB22" s="22">
        <f t="shared" si="4"/>
        <v>30834</v>
      </c>
      <c r="AC22" s="22">
        <f t="shared" si="5"/>
        <v>5.234085893736208</v>
      </c>
      <c r="AD22" s="22">
        <f t="shared" si="6"/>
        <v>519586</v>
      </c>
      <c r="AE22" s="22">
        <f t="shared" si="17"/>
        <v>6.380684131906393</v>
      </c>
      <c r="AF22" s="25"/>
      <c r="AG22" s="24"/>
    </row>
    <row r="23" spans="2:33" s="19" customFormat="1" ht="24.75" customHeight="1">
      <c r="B23" s="20">
        <v>41529</v>
      </c>
      <c r="C23" s="21"/>
      <c r="D23" s="22">
        <v>47944</v>
      </c>
      <c r="E23" s="22">
        <f t="shared" si="7"/>
        <v>634304</v>
      </c>
      <c r="F23" s="22">
        <f t="shared" si="8"/>
        <v>8157553</v>
      </c>
      <c r="G23" s="21"/>
      <c r="H23" s="22">
        <v>114</v>
      </c>
      <c r="I23" s="22">
        <f t="shared" si="9"/>
        <v>2854</v>
      </c>
      <c r="J23" s="22">
        <f t="shared" si="10"/>
        <v>33613</v>
      </c>
      <c r="K23" s="21"/>
      <c r="L23" s="22">
        <f t="shared" si="0"/>
        <v>48058</v>
      </c>
      <c r="M23" s="22">
        <f t="shared" si="1"/>
        <v>637158</v>
      </c>
      <c r="N23" s="22">
        <f t="shared" si="2"/>
        <v>8191166</v>
      </c>
      <c r="O23" s="21"/>
      <c r="P23" s="23">
        <v>52243</v>
      </c>
      <c r="Q23" s="22">
        <f t="shared" si="11"/>
        <v>665412</v>
      </c>
      <c r="R23" s="22">
        <f t="shared" si="12"/>
        <v>8610483</v>
      </c>
      <c r="S23" s="24"/>
      <c r="T23" s="22">
        <v>329</v>
      </c>
      <c r="U23" s="22">
        <f t="shared" si="3"/>
        <v>7094</v>
      </c>
      <c r="V23" s="22">
        <f t="shared" si="13"/>
        <v>104783</v>
      </c>
      <c r="W23" s="24"/>
      <c r="X23" s="22">
        <f t="shared" si="14"/>
        <v>52572</v>
      </c>
      <c r="Y23" s="22">
        <f t="shared" si="15"/>
        <v>672506</v>
      </c>
      <c r="Z23" s="22">
        <f t="shared" si="16"/>
        <v>8715266</v>
      </c>
      <c r="AA23" s="24"/>
      <c r="AB23" s="22">
        <f t="shared" si="4"/>
        <v>35348</v>
      </c>
      <c r="AC23" s="22">
        <f t="shared" si="5"/>
        <v>5.547760524077231</v>
      </c>
      <c r="AD23" s="22">
        <f t="shared" si="6"/>
        <v>524100</v>
      </c>
      <c r="AE23" s="22">
        <f t="shared" si="17"/>
        <v>6.3983564733030684</v>
      </c>
      <c r="AF23" s="24"/>
      <c r="AG23" s="24"/>
    </row>
    <row r="24" spans="2:33" s="19" customFormat="1" ht="24.75" customHeight="1">
      <c r="B24" s="20">
        <v>41530</v>
      </c>
      <c r="C24" s="21"/>
      <c r="D24" s="22">
        <v>44217</v>
      </c>
      <c r="E24" s="22">
        <f t="shared" si="7"/>
        <v>678521</v>
      </c>
      <c r="F24" s="22">
        <f t="shared" si="8"/>
        <v>8201770</v>
      </c>
      <c r="G24" s="21"/>
      <c r="H24" s="22">
        <v>0</v>
      </c>
      <c r="I24" s="22">
        <f t="shared" si="9"/>
        <v>2854</v>
      </c>
      <c r="J24" s="22">
        <f t="shared" si="10"/>
        <v>33613</v>
      </c>
      <c r="K24" s="21"/>
      <c r="L24" s="22">
        <f t="shared" si="0"/>
        <v>44217</v>
      </c>
      <c r="M24" s="22">
        <f t="shared" si="1"/>
        <v>681375</v>
      </c>
      <c r="N24" s="22">
        <f t="shared" si="2"/>
        <v>8235383</v>
      </c>
      <c r="O24" s="21"/>
      <c r="P24" s="23">
        <v>51655</v>
      </c>
      <c r="Q24" s="22">
        <f t="shared" si="11"/>
        <v>717067</v>
      </c>
      <c r="R24" s="22">
        <f t="shared" si="12"/>
        <v>8662138</v>
      </c>
      <c r="S24" s="24"/>
      <c r="T24" s="22">
        <v>573</v>
      </c>
      <c r="U24" s="22">
        <f t="shared" si="3"/>
        <v>7667</v>
      </c>
      <c r="V24" s="22">
        <f t="shared" si="13"/>
        <v>105356</v>
      </c>
      <c r="W24" s="24"/>
      <c r="X24" s="22">
        <f t="shared" si="14"/>
        <v>52228</v>
      </c>
      <c r="Y24" s="22">
        <f t="shared" si="15"/>
        <v>724734</v>
      </c>
      <c r="Z24" s="22">
        <f t="shared" si="16"/>
        <v>8767494</v>
      </c>
      <c r="AA24" s="24"/>
      <c r="AB24" s="22">
        <f t="shared" si="4"/>
        <v>43359</v>
      </c>
      <c r="AC24" s="22">
        <f t="shared" si="5"/>
        <v>6.363456246560265</v>
      </c>
      <c r="AD24" s="22">
        <f t="shared" si="6"/>
        <v>532111</v>
      </c>
      <c r="AE24" s="22">
        <f t="shared" si="17"/>
        <v>6.461278121491132</v>
      </c>
      <c r="AF24" s="24"/>
      <c r="AG24" s="24"/>
    </row>
    <row r="25" spans="2:33" s="19" customFormat="1" ht="24.75" customHeight="1">
      <c r="B25" s="20">
        <v>41531</v>
      </c>
      <c r="C25" s="21"/>
      <c r="D25" s="22">
        <v>49852</v>
      </c>
      <c r="E25" s="22">
        <f t="shared" si="7"/>
        <v>728373</v>
      </c>
      <c r="F25" s="22">
        <f t="shared" si="8"/>
        <v>8251622</v>
      </c>
      <c r="G25" s="21"/>
      <c r="H25" s="22">
        <v>393</v>
      </c>
      <c r="I25" s="22">
        <f t="shared" si="9"/>
        <v>3247</v>
      </c>
      <c r="J25" s="22">
        <f t="shared" si="10"/>
        <v>34006</v>
      </c>
      <c r="K25" s="21"/>
      <c r="L25" s="22">
        <f t="shared" si="0"/>
        <v>50245</v>
      </c>
      <c r="M25" s="22">
        <f t="shared" si="1"/>
        <v>731620</v>
      </c>
      <c r="N25" s="22">
        <f t="shared" si="2"/>
        <v>8285628</v>
      </c>
      <c r="O25" s="21"/>
      <c r="P25" s="23">
        <v>70227</v>
      </c>
      <c r="Q25" s="22">
        <f t="shared" si="11"/>
        <v>787294</v>
      </c>
      <c r="R25" s="22">
        <f t="shared" si="12"/>
        <v>8732365</v>
      </c>
      <c r="S25" s="24"/>
      <c r="T25" s="22">
        <v>1096</v>
      </c>
      <c r="U25" s="22">
        <f t="shared" si="3"/>
        <v>8763</v>
      </c>
      <c r="V25" s="22">
        <f t="shared" si="13"/>
        <v>106452</v>
      </c>
      <c r="W25" s="24"/>
      <c r="X25" s="22">
        <f t="shared" si="14"/>
        <v>71323</v>
      </c>
      <c r="Y25" s="22">
        <f t="shared" si="15"/>
        <v>796057</v>
      </c>
      <c r="Z25" s="22">
        <f t="shared" si="16"/>
        <v>8838817</v>
      </c>
      <c r="AA25" s="24"/>
      <c r="AB25" s="22">
        <f t="shared" si="4"/>
        <v>64437</v>
      </c>
      <c r="AC25" s="22">
        <f t="shared" si="5"/>
        <v>8.807441021295208</v>
      </c>
      <c r="AD25" s="22">
        <f t="shared" si="6"/>
        <v>553189</v>
      </c>
      <c r="AE25" s="22">
        <f t="shared" si="17"/>
        <v>6.676488493087065</v>
      </c>
      <c r="AF25" s="24"/>
      <c r="AG25" s="24"/>
    </row>
    <row r="26" spans="2:33" s="19" customFormat="1" ht="24.75" customHeight="1">
      <c r="B26" s="20">
        <v>41532</v>
      </c>
      <c r="C26" s="21"/>
      <c r="D26" s="22">
        <v>63771</v>
      </c>
      <c r="E26" s="22">
        <f t="shared" si="7"/>
        <v>792144</v>
      </c>
      <c r="F26" s="22">
        <f t="shared" si="8"/>
        <v>8315393</v>
      </c>
      <c r="G26" s="21"/>
      <c r="H26" s="22">
        <v>365</v>
      </c>
      <c r="I26" s="22">
        <f t="shared" si="9"/>
        <v>3612</v>
      </c>
      <c r="J26" s="22">
        <f t="shared" si="10"/>
        <v>34371</v>
      </c>
      <c r="K26" s="21"/>
      <c r="L26" s="22">
        <f t="shared" si="0"/>
        <v>64136</v>
      </c>
      <c r="M26" s="22">
        <f t="shared" si="1"/>
        <v>795756</v>
      </c>
      <c r="N26" s="22">
        <f t="shared" si="2"/>
        <v>8349764</v>
      </c>
      <c r="O26" s="21"/>
      <c r="P26" s="23">
        <v>68404</v>
      </c>
      <c r="Q26" s="22">
        <f t="shared" si="11"/>
        <v>855698</v>
      </c>
      <c r="R26" s="22">
        <f t="shared" si="12"/>
        <v>8800769</v>
      </c>
      <c r="S26" s="24"/>
      <c r="T26" s="22">
        <v>471</v>
      </c>
      <c r="U26" s="22">
        <f t="shared" si="3"/>
        <v>9234</v>
      </c>
      <c r="V26" s="22">
        <f t="shared" si="13"/>
        <v>106923</v>
      </c>
      <c r="W26" s="24"/>
      <c r="X26" s="22">
        <f t="shared" si="14"/>
        <v>68875</v>
      </c>
      <c r="Y26" s="22">
        <f t="shared" si="15"/>
        <v>864932</v>
      </c>
      <c r="Z26" s="22">
        <f t="shared" si="16"/>
        <v>8907692</v>
      </c>
      <c r="AA26" s="24"/>
      <c r="AB26" s="22">
        <f t="shared" si="4"/>
        <v>69176</v>
      </c>
      <c r="AC26" s="22">
        <f t="shared" si="5"/>
        <v>8.693116985608654</v>
      </c>
      <c r="AD26" s="22">
        <f t="shared" si="6"/>
        <v>557928</v>
      </c>
      <c r="AE26" s="22">
        <f t="shared" si="17"/>
        <v>6.681961310523267</v>
      </c>
      <c r="AF26" s="24"/>
      <c r="AG26" s="21"/>
    </row>
    <row r="27" spans="2:33" s="19" customFormat="1" ht="24.75" customHeight="1">
      <c r="B27" s="20">
        <v>41533</v>
      </c>
      <c r="C27" s="21"/>
      <c r="D27" s="22">
        <v>60900</v>
      </c>
      <c r="E27" s="22">
        <f t="shared" si="7"/>
        <v>853044</v>
      </c>
      <c r="F27" s="22">
        <f t="shared" si="8"/>
        <v>8376293</v>
      </c>
      <c r="G27" s="21"/>
      <c r="H27" s="22">
        <v>115</v>
      </c>
      <c r="I27" s="22">
        <f t="shared" si="9"/>
        <v>3727</v>
      </c>
      <c r="J27" s="22">
        <f t="shared" si="10"/>
        <v>34486</v>
      </c>
      <c r="K27" s="21"/>
      <c r="L27" s="22">
        <f t="shared" si="0"/>
        <v>61015</v>
      </c>
      <c r="M27" s="22">
        <f t="shared" si="1"/>
        <v>856771</v>
      </c>
      <c r="N27" s="22">
        <f t="shared" si="2"/>
        <v>8410779</v>
      </c>
      <c r="O27" s="21"/>
      <c r="P27" s="23">
        <v>46976</v>
      </c>
      <c r="Q27" s="22">
        <f t="shared" si="11"/>
        <v>902674</v>
      </c>
      <c r="R27" s="22">
        <f t="shared" si="12"/>
        <v>8847745</v>
      </c>
      <c r="S27" s="24"/>
      <c r="T27" s="22">
        <v>191</v>
      </c>
      <c r="U27" s="22">
        <f t="shared" si="3"/>
        <v>9425</v>
      </c>
      <c r="V27" s="22">
        <f t="shared" si="13"/>
        <v>107114</v>
      </c>
      <c r="W27" s="24"/>
      <c r="X27" s="22">
        <f t="shared" si="14"/>
        <v>47167</v>
      </c>
      <c r="Y27" s="22">
        <f t="shared" si="15"/>
        <v>912099</v>
      </c>
      <c r="Z27" s="22">
        <f t="shared" si="16"/>
        <v>8954859</v>
      </c>
      <c r="AA27" s="24"/>
      <c r="AB27" s="22">
        <f t="shared" si="4"/>
        <v>55328</v>
      </c>
      <c r="AC27" s="22">
        <f t="shared" si="5"/>
        <v>6.457734913996855</v>
      </c>
      <c r="AD27" s="22">
        <f t="shared" si="6"/>
        <v>544080</v>
      </c>
      <c r="AE27" s="22">
        <f t="shared" si="17"/>
        <v>6.468841946744766</v>
      </c>
      <c r="AF27" s="24"/>
      <c r="AG27" s="24"/>
    </row>
    <row r="28" spans="2:33" s="19" customFormat="1" ht="24.75" customHeight="1">
      <c r="B28" s="20">
        <v>41534</v>
      </c>
      <c r="C28" s="21"/>
      <c r="D28" s="22">
        <v>40211</v>
      </c>
      <c r="E28" s="22">
        <f t="shared" si="7"/>
        <v>893255</v>
      </c>
      <c r="F28" s="22">
        <f t="shared" si="8"/>
        <v>8416504</v>
      </c>
      <c r="G28" s="21"/>
      <c r="H28" s="22">
        <v>189</v>
      </c>
      <c r="I28" s="22">
        <f t="shared" si="9"/>
        <v>3916</v>
      </c>
      <c r="J28" s="22">
        <f t="shared" si="10"/>
        <v>34675</v>
      </c>
      <c r="K28" s="21"/>
      <c r="L28" s="22">
        <f t="shared" si="0"/>
        <v>40400</v>
      </c>
      <c r="M28" s="22">
        <f t="shared" si="1"/>
        <v>897171</v>
      </c>
      <c r="N28" s="22">
        <f t="shared" si="2"/>
        <v>8451179</v>
      </c>
      <c r="O28" s="21"/>
      <c r="P28" s="23">
        <v>53579</v>
      </c>
      <c r="Q28" s="22">
        <f t="shared" si="11"/>
        <v>956253</v>
      </c>
      <c r="R28" s="22">
        <f t="shared" si="12"/>
        <v>8901324</v>
      </c>
      <c r="S28" s="24"/>
      <c r="T28" s="22">
        <v>1345</v>
      </c>
      <c r="U28" s="22">
        <f t="shared" si="3"/>
        <v>10770</v>
      </c>
      <c r="V28" s="22">
        <f t="shared" si="13"/>
        <v>108459</v>
      </c>
      <c r="W28" s="24"/>
      <c r="X28" s="22">
        <f t="shared" si="14"/>
        <v>54924</v>
      </c>
      <c r="Y28" s="22">
        <f t="shared" si="15"/>
        <v>967023</v>
      </c>
      <c r="Z28" s="22">
        <f t="shared" si="16"/>
        <v>9009783</v>
      </c>
      <c r="AA28" s="24"/>
      <c r="AB28" s="22">
        <f t="shared" si="4"/>
        <v>69852</v>
      </c>
      <c r="AC28" s="22">
        <f t="shared" si="5"/>
        <v>7.785806719120434</v>
      </c>
      <c r="AD28" s="22">
        <f t="shared" si="6"/>
        <v>558604</v>
      </c>
      <c r="AE28" s="22">
        <f t="shared" si="17"/>
        <v>6.609775985102197</v>
      </c>
      <c r="AF28" s="24"/>
      <c r="AG28" s="24"/>
    </row>
    <row r="29" spans="2:33" s="19" customFormat="1" ht="24.75" customHeight="1">
      <c r="B29" s="20">
        <v>41535</v>
      </c>
      <c r="C29" s="21"/>
      <c r="D29" s="22">
        <v>48874</v>
      </c>
      <c r="E29" s="22">
        <f t="shared" si="7"/>
        <v>942129</v>
      </c>
      <c r="F29" s="22">
        <f t="shared" si="8"/>
        <v>8465378</v>
      </c>
      <c r="G29" s="21"/>
      <c r="H29" s="22">
        <v>756</v>
      </c>
      <c r="I29" s="22">
        <f t="shared" si="9"/>
        <v>4672</v>
      </c>
      <c r="J29" s="22">
        <f t="shared" si="10"/>
        <v>35431</v>
      </c>
      <c r="K29" s="21"/>
      <c r="L29" s="22">
        <f t="shared" si="0"/>
        <v>49630</v>
      </c>
      <c r="M29" s="22">
        <f t="shared" si="1"/>
        <v>946801</v>
      </c>
      <c r="N29" s="22">
        <f t="shared" si="2"/>
        <v>8500809</v>
      </c>
      <c r="O29" s="21"/>
      <c r="P29" s="23">
        <v>51958</v>
      </c>
      <c r="Q29" s="22">
        <f t="shared" si="11"/>
        <v>1008211</v>
      </c>
      <c r="R29" s="22">
        <f t="shared" si="12"/>
        <v>8953282</v>
      </c>
      <c r="S29" s="24"/>
      <c r="T29" s="22">
        <v>282</v>
      </c>
      <c r="U29" s="22">
        <f t="shared" si="3"/>
        <v>11052</v>
      </c>
      <c r="V29" s="22">
        <f t="shared" si="13"/>
        <v>108741</v>
      </c>
      <c r="W29" s="24"/>
      <c r="X29" s="22">
        <f t="shared" si="14"/>
        <v>52240</v>
      </c>
      <c r="Y29" s="22">
        <f t="shared" si="15"/>
        <v>1019263</v>
      </c>
      <c r="Z29" s="22">
        <f t="shared" si="16"/>
        <v>9062023</v>
      </c>
      <c r="AA29" s="24"/>
      <c r="AB29" s="22">
        <f t="shared" si="4"/>
        <v>72462</v>
      </c>
      <c r="AC29" s="22">
        <f t="shared" si="5"/>
        <v>7.653350598489017</v>
      </c>
      <c r="AD29" s="22">
        <f t="shared" si="6"/>
        <v>561214</v>
      </c>
      <c r="AE29" s="22">
        <f t="shared" si="17"/>
        <v>6.601889302535794</v>
      </c>
      <c r="AF29" s="24"/>
      <c r="AG29" s="24"/>
    </row>
    <row r="30" spans="2:33" s="19" customFormat="1" ht="24.75" customHeight="1">
      <c r="B30" s="20">
        <v>41536</v>
      </c>
      <c r="C30" s="21"/>
      <c r="D30" s="22">
        <v>47922</v>
      </c>
      <c r="E30" s="22">
        <f t="shared" si="7"/>
        <v>990051</v>
      </c>
      <c r="F30" s="22">
        <f t="shared" si="8"/>
        <v>8513300</v>
      </c>
      <c r="G30" s="21"/>
      <c r="H30" s="22">
        <v>144</v>
      </c>
      <c r="I30" s="22">
        <f t="shared" si="9"/>
        <v>4816</v>
      </c>
      <c r="J30" s="22">
        <f t="shared" si="10"/>
        <v>35575</v>
      </c>
      <c r="K30" s="21"/>
      <c r="L30" s="22">
        <f t="shared" si="0"/>
        <v>48066</v>
      </c>
      <c r="M30" s="22">
        <f t="shared" si="1"/>
        <v>994867</v>
      </c>
      <c r="N30" s="22">
        <f t="shared" si="2"/>
        <v>8548875</v>
      </c>
      <c r="O30" s="21"/>
      <c r="P30" s="23">
        <v>50487</v>
      </c>
      <c r="Q30" s="22">
        <f t="shared" si="11"/>
        <v>1058698</v>
      </c>
      <c r="R30" s="22">
        <f t="shared" si="12"/>
        <v>9003769</v>
      </c>
      <c r="S30" s="24"/>
      <c r="T30" s="22">
        <v>392</v>
      </c>
      <c r="U30" s="22">
        <f t="shared" si="3"/>
        <v>11444</v>
      </c>
      <c r="V30" s="22">
        <f t="shared" si="13"/>
        <v>109133</v>
      </c>
      <c r="W30" s="24"/>
      <c r="X30" s="22">
        <f t="shared" si="14"/>
        <v>50879</v>
      </c>
      <c r="Y30" s="22">
        <f t="shared" si="15"/>
        <v>1070142</v>
      </c>
      <c r="Z30" s="22">
        <f t="shared" si="16"/>
        <v>9112902</v>
      </c>
      <c r="AA30" s="24"/>
      <c r="AB30" s="22">
        <f t="shared" si="4"/>
        <v>75275</v>
      </c>
      <c r="AC30" s="22">
        <f t="shared" si="5"/>
        <v>7.566338013020836</v>
      </c>
      <c r="AD30" s="22">
        <f t="shared" si="6"/>
        <v>564027</v>
      </c>
      <c r="AE30" s="22">
        <f t="shared" si="17"/>
        <v>6.597675132692898</v>
      </c>
      <c r="AF30" s="24"/>
      <c r="AG30" s="24"/>
    </row>
    <row r="31" spans="2:33" s="19" customFormat="1" ht="24.75" customHeight="1">
      <c r="B31" s="20">
        <v>41537</v>
      </c>
      <c r="C31" s="21"/>
      <c r="D31" s="22">
        <v>42325</v>
      </c>
      <c r="E31" s="22">
        <f t="shared" si="7"/>
        <v>1032376</v>
      </c>
      <c r="F31" s="22">
        <f t="shared" si="8"/>
        <v>8555625</v>
      </c>
      <c r="G31" s="21"/>
      <c r="H31" s="22">
        <v>0</v>
      </c>
      <c r="I31" s="22">
        <f t="shared" si="9"/>
        <v>4816</v>
      </c>
      <c r="J31" s="22">
        <f t="shared" si="10"/>
        <v>35575</v>
      </c>
      <c r="K31" s="21"/>
      <c r="L31" s="22">
        <f t="shared" si="0"/>
        <v>42325</v>
      </c>
      <c r="M31" s="22">
        <f t="shared" si="1"/>
        <v>1037192</v>
      </c>
      <c r="N31" s="22">
        <f t="shared" si="2"/>
        <v>8591200</v>
      </c>
      <c r="O31" s="21"/>
      <c r="P31" s="23">
        <v>51333</v>
      </c>
      <c r="Q31" s="22">
        <f t="shared" si="11"/>
        <v>1110031</v>
      </c>
      <c r="R31" s="22">
        <f t="shared" si="12"/>
        <v>9055102</v>
      </c>
      <c r="S31" s="24"/>
      <c r="T31" s="22">
        <v>397</v>
      </c>
      <c r="U31" s="22">
        <f t="shared" si="3"/>
        <v>11841</v>
      </c>
      <c r="V31" s="22">
        <f t="shared" si="13"/>
        <v>109530</v>
      </c>
      <c r="W31" s="24"/>
      <c r="X31" s="22">
        <f t="shared" si="14"/>
        <v>51730</v>
      </c>
      <c r="Y31" s="22">
        <f t="shared" si="15"/>
        <v>1121872</v>
      </c>
      <c r="Z31" s="22">
        <f t="shared" si="16"/>
        <v>9164632</v>
      </c>
      <c r="AA31" s="24"/>
      <c r="AB31" s="22">
        <f t="shared" si="4"/>
        <v>84680</v>
      </c>
      <c r="AC31" s="22">
        <f t="shared" si="5"/>
        <v>8.16435144119893</v>
      </c>
      <c r="AD31" s="22">
        <f t="shared" si="6"/>
        <v>573432</v>
      </c>
      <c r="AE31" s="22">
        <f t="shared" si="17"/>
        <v>6.674643821584877</v>
      </c>
      <c r="AF31" s="24"/>
      <c r="AG31" s="24"/>
    </row>
    <row r="32" spans="2:33" s="19" customFormat="1" ht="24.75" customHeight="1">
      <c r="B32" s="20">
        <v>41538</v>
      </c>
      <c r="C32" s="21"/>
      <c r="D32" s="22">
        <v>47873</v>
      </c>
      <c r="E32" s="22">
        <f t="shared" si="7"/>
        <v>1080249</v>
      </c>
      <c r="F32" s="22">
        <f t="shared" si="8"/>
        <v>8603498</v>
      </c>
      <c r="G32" s="21"/>
      <c r="H32" s="22">
        <v>373</v>
      </c>
      <c r="I32" s="22">
        <f t="shared" si="9"/>
        <v>5189</v>
      </c>
      <c r="J32" s="22">
        <f t="shared" si="10"/>
        <v>35948</v>
      </c>
      <c r="K32" s="21"/>
      <c r="L32" s="22">
        <f t="shared" si="0"/>
        <v>48246</v>
      </c>
      <c r="M32" s="22">
        <f t="shared" si="1"/>
        <v>1085438</v>
      </c>
      <c r="N32" s="22">
        <f t="shared" si="2"/>
        <v>8639446</v>
      </c>
      <c r="O32" s="21"/>
      <c r="P32" s="23">
        <v>70208</v>
      </c>
      <c r="Q32" s="22">
        <f t="shared" si="11"/>
        <v>1180239</v>
      </c>
      <c r="R32" s="22">
        <f t="shared" si="12"/>
        <v>9125310</v>
      </c>
      <c r="S32" s="24"/>
      <c r="T32" s="22">
        <v>1022</v>
      </c>
      <c r="U32" s="22">
        <f t="shared" si="3"/>
        <v>12863</v>
      </c>
      <c r="V32" s="22">
        <f t="shared" si="13"/>
        <v>110552</v>
      </c>
      <c r="W32" s="24"/>
      <c r="X32" s="22">
        <f t="shared" si="14"/>
        <v>71230</v>
      </c>
      <c r="Y32" s="22">
        <f t="shared" si="15"/>
        <v>1193102</v>
      </c>
      <c r="Z32" s="22">
        <f t="shared" si="16"/>
        <v>9235862</v>
      </c>
      <c r="AA32" s="24"/>
      <c r="AB32" s="22">
        <f t="shared" si="4"/>
        <v>107664</v>
      </c>
      <c r="AC32" s="22">
        <f t="shared" si="5"/>
        <v>9.918945163150727</v>
      </c>
      <c r="AD32" s="22">
        <f t="shared" si="6"/>
        <v>596416</v>
      </c>
      <c r="AE32" s="22">
        <f t="shared" si="17"/>
        <v>6.903405611887614</v>
      </c>
      <c r="AF32" s="24"/>
      <c r="AG32" s="24"/>
    </row>
    <row r="33" spans="2:33" s="19" customFormat="1" ht="24.75" customHeight="1">
      <c r="B33" s="20">
        <v>41539</v>
      </c>
      <c r="C33" s="21"/>
      <c r="D33" s="22">
        <v>62610</v>
      </c>
      <c r="E33" s="22">
        <f t="shared" si="7"/>
        <v>1142859</v>
      </c>
      <c r="F33" s="22">
        <f t="shared" si="8"/>
        <v>8666108</v>
      </c>
      <c r="G33" s="21"/>
      <c r="H33" s="22">
        <v>289</v>
      </c>
      <c r="I33" s="22">
        <f t="shared" si="9"/>
        <v>5478</v>
      </c>
      <c r="J33" s="22">
        <f t="shared" si="10"/>
        <v>36237</v>
      </c>
      <c r="K33" s="21"/>
      <c r="L33" s="22">
        <f t="shared" si="0"/>
        <v>62899</v>
      </c>
      <c r="M33" s="22">
        <f t="shared" si="1"/>
        <v>1148337</v>
      </c>
      <c r="N33" s="22">
        <f t="shared" si="2"/>
        <v>8702345</v>
      </c>
      <c r="O33" s="21"/>
      <c r="P33" s="23">
        <v>63815</v>
      </c>
      <c r="Q33" s="22">
        <f t="shared" si="11"/>
        <v>1244054</v>
      </c>
      <c r="R33" s="22">
        <f t="shared" si="12"/>
        <v>9189125</v>
      </c>
      <c r="S33" s="24"/>
      <c r="T33" s="22">
        <v>437</v>
      </c>
      <c r="U33" s="22">
        <f t="shared" si="3"/>
        <v>13300</v>
      </c>
      <c r="V33" s="22">
        <f t="shared" si="13"/>
        <v>110989</v>
      </c>
      <c r="W33" s="24"/>
      <c r="X33" s="22">
        <f t="shared" si="14"/>
        <v>64252</v>
      </c>
      <c r="Y33" s="22">
        <f t="shared" si="15"/>
        <v>1257354</v>
      </c>
      <c r="Z33" s="22">
        <f t="shared" si="16"/>
        <v>9300114</v>
      </c>
      <c r="AA33" s="24"/>
      <c r="AB33" s="22">
        <f t="shared" si="4"/>
        <v>109017</v>
      </c>
      <c r="AC33" s="22">
        <f t="shared" si="5"/>
        <v>9.493467509973117</v>
      </c>
      <c r="AD33" s="22">
        <f t="shared" si="6"/>
        <v>597769</v>
      </c>
      <c r="AE33" s="22">
        <f t="shared" si="17"/>
        <v>6.869056558893035</v>
      </c>
      <c r="AF33" s="24"/>
      <c r="AG33" s="24"/>
    </row>
    <row r="34" spans="2:33" s="19" customFormat="1" ht="24.75" customHeight="1">
      <c r="B34" s="20">
        <v>41540</v>
      </c>
      <c r="C34" s="21"/>
      <c r="D34" s="22">
        <v>56824</v>
      </c>
      <c r="E34" s="22">
        <f t="shared" si="7"/>
        <v>1199683</v>
      </c>
      <c r="F34" s="22">
        <f t="shared" si="8"/>
        <v>8722932</v>
      </c>
      <c r="G34" s="21"/>
      <c r="H34" s="22">
        <v>121</v>
      </c>
      <c r="I34" s="22">
        <f t="shared" si="9"/>
        <v>5599</v>
      </c>
      <c r="J34" s="22">
        <f t="shared" si="10"/>
        <v>36358</v>
      </c>
      <c r="K34" s="21"/>
      <c r="L34" s="22">
        <f t="shared" si="0"/>
        <v>56945</v>
      </c>
      <c r="M34" s="22">
        <f t="shared" si="1"/>
        <v>1205282</v>
      </c>
      <c r="N34" s="22">
        <f t="shared" si="2"/>
        <v>8759290</v>
      </c>
      <c r="O34" s="21"/>
      <c r="P34" s="23">
        <v>43338</v>
      </c>
      <c r="Q34" s="22">
        <f t="shared" si="11"/>
        <v>1287392</v>
      </c>
      <c r="R34" s="22">
        <f t="shared" si="12"/>
        <v>9232463</v>
      </c>
      <c r="S34" s="24"/>
      <c r="T34" s="22">
        <v>177</v>
      </c>
      <c r="U34" s="22">
        <f t="shared" si="3"/>
        <v>13477</v>
      </c>
      <c r="V34" s="22">
        <f t="shared" si="13"/>
        <v>111166</v>
      </c>
      <c r="W34" s="24"/>
      <c r="X34" s="22">
        <f t="shared" si="14"/>
        <v>43515</v>
      </c>
      <c r="Y34" s="22">
        <f t="shared" si="15"/>
        <v>1300869</v>
      </c>
      <c r="Z34" s="22">
        <f t="shared" si="16"/>
        <v>9343629</v>
      </c>
      <c r="AA34" s="24"/>
      <c r="AB34" s="22">
        <f t="shared" si="4"/>
        <v>95587</v>
      </c>
      <c r="AC34" s="22">
        <f t="shared" si="5"/>
        <v>7.930675144903848</v>
      </c>
      <c r="AD34" s="22">
        <f t="shared" si="6"/>
        <v>584339</v>
      </c>
      <c r="AE34" s="22">
        <f t="shared" si="17"/>
        <v>6.671077222012286</v>
      </c>
      <c r="AF34" s="24"/>
      <c r="AG34" s="24"/>
    </row>
    <row r="35" spans="2:33" s="19" customFormat="1" ht="24.75" customHeight="1">
      <c r="B35" s="20">
        <v>41541</v>
      </c>
      <c r="C35" s="21"/>
      <c r="D35" s="22">
        <v>38946</v>
      </c>
      <c r="E35" s="22">
        <f t="shared" si="7"/>
        <v>1238629</v>
      </c>
      <c r="F35" s="22">
        <f t="shared" si="8"/>
        <v>8761878</v>
      </c>
      <c r="G35" s="21"/>
      <c r="H35" s="22">
        <v>190</v>
      </c>
      <c r="I35" s="22">
        <f t="shared" si="9"/>
        <v>5789</v>
      </c>
      <c r="J35" s="22">
        <f t="shared" si="10"/>
        <v>36548</v>
      </c>
      <c r="K35" s="21"/>
      <c r="L35" s="22">
        <f t="shared" si="0"/>
        <v>39136</v>
      </c>
      <c r="M35" s="22">
        <f t="shared" si="1"/>
        <v>1244418</v>
      </c>
      <c r="N35" s="22">
        <f t="shared" si="2"/>
        <v>8798426</v>
      </c>
      <c r="O35" s="21"/>
      <c r="P35" s="23">
        <v>49190</v>
      </c>
      <c r="Q35" s="22">
        <f t="shared" si="11"/>
        <v>1336582</v>
      </c>
      <c r="R35" s="22">
        <f t="shared" si="12"/>
        <v>9281653</v>
      </c>
      <c r="S35" s="24"/>
      <c r="T35" s="22">
        <v>1037</v>
      </c>
      <c r="U35" s="22">
        <f t="shared" si="3"/>
        <v>14514</v>
      </c>
      <c r="V35" s="22">
        <f t="shared" si="13"/>
        <v>112203</v>
      </c>
      <c r="W35" s="24"/>
      <c r="X35" s="22">
        <f t="shared" si="14"/>
        <v>50227</v>
      </c>
      <c r="Y35" s="22">
        <f t="shared" si="15"/>
        <v>1351096</v>
      </c>
      <c r="Z35" s="22">
        <f t="shared" si="16"/>
        <v>9393856</v>
      </c>
      <c r="AA35" s="24"/>
      <c r="AB35" s="22">
        <f t="shared" si="4"/>
        <v>106678</v>
      </c>
      <c r="AC35" s="22">
        <f t="shared" si="5"/>
        <v>8.572521451795136</v>
      </c>
      <c r="AD35" s="22">
        <f t="shared" si="6"/>
        <v>595430</v>
      </c>
      <c r="AE35" s="22">
        <f t="shared" si="17"/>
        <v>6.767460452585497</v>
      </c>
      <c r="AF35" s="24"/>
      <c r="AG35" s="24"/>
    </row>
    <row r="36" spans="2:33" s="19" customFormat="1" ht="24.75" customHeight="1">
      <c r="B36" s="20">
        <v>41542</v>
      </c>
      <c r="C36" s="21"/>
      <c r="D36" s="22">
        <v>44342</v>
      </c>
      <c r="E36" s="22">
        <f t="shared" si="7"/>
        <v>1282971</v>
      </c>
      <c r="F36" s="22">
        <f t="shared" si="8"/>
        <v>8806220</v>
      </c>
      <c r="G36" s="21"/>
      <c r="H36" s="22">
        <v>716</v>
      </c>
      <c r="I36" s="22">
        <f t="shared" si="9"/>
        <v>6505</v>
      </c>
      <c r="J36" s="22">
        <f t="shared" si="10"/>
        <v>37264</v>
      </c>
      <c r="K36" s="21"/>
      <c r="L36" s="22">
        <f t="shared" si="0"/>
        <v>45058</v>
      </c>
      <c r="M36" s="22">
        <f t="shared" si="1"/>
        <v>1289476</v>
      </c>
      <c r="N36" s="22">
        <f t="shared" si="2"/>
        <v>8843484</v>
      </c>
      <c r="O36" s="21"/>
      <c r="P36" s="23">
        <v>49239</v>
      </c>
      <c r="Q36" s="22">
        <f t="shared" si="11"/>
        <v>1385821</v>
      </c>
      <c r="R36" s="22">
        <f t="shared" si="12"/>
        <v>9330892</v>
      </c>
      <c r="S36" s="24"/>
      <c r="T36" s="22">
        <v>292</v>
      </c>
      <c r="U36" s="22">
        <f t="shared" si="3"/>
        <v>14806</v>
      </c>
      <c r="V36" s="22">
        <f t="shared" si="13"/>
        <v>112495</v>
      </c>
      <c r="W36" s="24"/>
      <c r="X36" s="22">
        <f t="shared" si="14"/>
        <v>49531</v>
      </c>
      <c r="Y36" s="22">
        <f t="shared" si="15"/>
        <v>1400627</v>
      </c>
      <c r="Z36" s="22">
        <f t="shared" si="16"/>
        <v>9443387</v>
      </c>
      <c r="AA36" s="24"/>
      <c r="AB36" s="22">
        <f t="shared" si="4"/>
        <v>111151</v>
      </c>
      <c r="AC36" s="22">
        <f t="shared" si="5"/>
        <v>8.61985798882647</v>
      </c>
      <c r="AD36" s="22">
        <f t="shared" si="6"/>
        <v>599903</v>
      </c>
      <c r="AE36" s="22">
        <f t="shared" si="17"/>
        <v>6.783559511160986</v>
      </c>
      <c r="AF36" s="24"/>
      <c r="AG36" s="24"/>
    </row>
    <row r="37" spans="2:33" s="19" customFormat="1" ht="24.75" customHeight="1">
      <c r="B37" s="20">
        <v>41543</v>
      </c>
      <c r="C37" s="21"/>
      <c r="D37" s="22">
        <v>41162</v>
      </c>
      <c r="E37" s="22">
        <f t="shared" si="7"/>
        <v>1324133</v>
      </c>
      <c r="F37" s="22">
        <f t="shared" si="8"/>
        <v>8847382</v>
      </c>
      <c r="G37" s="21"/>
      <c r="H37" s="22">
        <v>125</v>
      </c>
      <c r="I37" s="22">
        <f t="shared" si="9"/>
        <v>6630</v>
      </c>
      <c r="J37" s="22">
        <f t="shared" si="10"/>
        <v>37389</v>
      </c>
      <c r="K37" s="21"/>
      <c r="L37" s="22">
        <f t="shared" si="0"/>
        <v>41287</v>
      </c>
      <c r="M37" s="22">
        <f t="shared" si="1"/>
        <v>1330763</v>
      </c>
      <c r="N37" s="22">
        <f t="shared" si="2"/>
        <v>8884771</v>
      </c>
      <c r="O37" s="21"/>
      <c r="P37" s="23">
        <v>49331</v>
      </c>
      <c r="Q37" s="22">
        <f t="shared" si="11"/>
        <v>1435152</v>
      </c>
      <c r="R37" s="22">
        <f t="shared" si="12"/>
        <v>9380223</v>
      </c>
      <c r="S37" s="24"/>
      <c r="T37" s="22">
        <v>372</v>
      </c>
      <c r="U37" s="22">
        <f t="shared" si="3"/>
        <v>15178</v>
      </c>
      <c r="V37" s="22">
        <f t="shared" si="13"/>
        <v>112867</v>
      </c>
      <c r="W37" s="24"/>
      <c r="X37" s="22">
        <f t="shared" si="14"/>
        <v>49703</v>
      </c>
      <c r="Y37" s="22">
        <f t="shared" si="15"/>
        <v>1450330</v>
      </c>
      <c r="Z37" s="22">
        <f t="shared" si="16"/>
        <v>9493090</v>
      </c>
      <c r="AA37" s="24"/>
      <c r="AB37" s="22">
        <f t="shared" si="4"/>
        <v>119567</v>
      </c>
      <c r="AC37" s="22">
        <f t="shared" si="5"/>
        <v>8.98484553598199</v>
      </c>
      <c r="AD37" s="22">
        <f t="shared" si="6"/>
        <v>608319</v>
      </c>
      <c r="AE37" s="22">
        <f t="shared" si="17"/>
        <v>6.846760597431267</v>
      </c>
      <c r="AF37" s="24"/>
      <c r="AG37" s="24"/>
    </row>
    <row r="38" spans="2:33" s="19" customFormat="1" ht="24.75" customHeight="1">
      <c r="B38" s="20">
        <v>41544</v>
      </c>
      <c r="C38" s="21"/>
      <c r="D38" s="22">
        <v>38282</v>
      </c>
      <c r="E38" s="22">
        <f t="shared" si="7"/>
        <v>1362415</v>
      </c>
      <c r="F38" s="22">
        <f t="shared" si="8"/>
        <v>8885664</v>
      </c>
      <c r="G38" s="21"/>
      <c r="H38" s="22">
        <v>0</v>
      </c>
      <c r="I38" s="22">
        <f t="shared" si="9"/>
        <v>6630</v>
      </c>
      <c r="J38" s="22">
        <f t="shared" si="10"/>
        <v>37389</v>
      </c>
      <c r="K38" s="21"/>
      <c r="L38" s="22">
        <f t="shared" si="0"/>
        <v>38282</v>
      </c>
      <c r="M38" s="22">
        <f t="shared" si="1"/>
        <v>1369045</v>
      </c>
      <c r="N38" s="22">
        <f t="shared" si="2"/>
        <v>8923053</v>
      </c>
      <c r="O38" s="21"/>
      <c r="P38" s="23">
        <v>50916</v>
      </c>
      <c r="Q38" s="22">
        <f t="shared" si="11"/>
        <v>1486068</v>
      </c>
      <c r="R38" s="22">
        <f t="shared" si="12"/>
        <v>9431139</v>
      </c>
      <c r="S38" s="24"/>
      <c r="T38" s="22">
        <v>331</v>
      </c>
      <c r="U38" s="22">
        <f t="shared" si="3"/>
        <v>15509</v>
      </c>
      <c r="V38" s="22">
        <f t="shared" si="13"/>
        <v>113198</v>
      </c>
      <c r="W38" s="24"/>
      <c r="X38" s="22">
        <f t="shared" si="14"/>
        <v>51247</v>
      </c>
      <c r="Y38" s="22">
        <f t="shared" si="15"/>
        <v>1501577</v>
      </c>
      <c r="Z38" s="22">
        <f t="shared" si="16"/>
        <v>9544337</v>
      </c>
      <c r="AA38" s="24"/>
      <c r="AB38" s="22">
        <f t="shared" si="4"/>
        <v>132532</v>
      </c>
      <c r="AC38" s="22">
        <f t="shared" si="5"/>
        <v>9.680616780310363</v>
      </c>
      <c r="AD38" s="22">
        <f t="shared" si="6"/>
        <v>621284</v>
      </c>
      <c r="AE38" s="22">
        <f t="shared" si="17"/>
        <v>6.96268418443777</v>
      </c>
      <c r="AF38" s="24"/>
      <c r="AG38" s="24"/>
    </row>
    <row r="39" spans="2:33" s="19" customFormat="1" ht="24.75" customHeight="1">
      <c r="B39" s="20">
        <v>41545</v>
      </c>
      <c r="C39" s="21"/>
      <c r="D39" s="22">
        <v>47892</v>
      </c>
      <c r="E39" s="22">
        <f t="shared" si="7"/>
        <v>1410307</v>
      </c>
      <c r="F39" s="22">
        <f t="shared" si="8"/>
        <v>8933556</v>
      </c>
      <c r="G39" s="21"/>
      <c r="H39" s="22">
        <v>350</v>
      </c>
      <c r="I39" s="22">
        <f t="shared" si="9"/>
        <v>6980</v>
      </c>
      <c r="J39" s="22">
        <f t="shared" si="10"/>
        <v>37739</v>
      </c>
      <c r="K39" s="21"/>
      <c r="L39" s="22">
        <f t="shared" si="0"/>
        <v>48242</v>
      </c>
      <c r="M39" s="22">
        <f t="shared" si="1"/>
        <v>1417287</v>
      </c>
      <c r="N39" s="22">
        <f t="shared" si="2"/>
        <v>8971295</v>
      </c>
      <c r="O39" s="21"/>
      <c r="P39" s="23">
        <v>67768</v>
      </c>
      <c r="Q39" s="22">
        <f t="shared" si="11"/>
        <v>1553836</v>
      </c>
      <c r="R39" s="22">
        <f t="shared" si="12"/>
        <v>9498907</v>
      </c>
      <c r="S39" s="24"/>
      <c r="T39" s="22">
        <v>1005</v>
      </c>
      <c r="U39" s="22">
        <f t="shared" si="3"/>
        <v>16514</v>
      </c>
      <c r="V39" s="22">
        <f t="shared" si="13"/>
        <v>114203</v>
      </c>
      <c r="W39" s="24"/>
      <c r="X39" s="22">
        <f t="shared" si="14"/>
        <v>68773</v>
      </c>
      <c r="Y39" s="22">
        <f t="shared" si="15"/>
        <v>1570350</v>
      </c>
      <c r="Z39" s="22">
        <f t="shared" si="16"/>
        <v>9613110</v>
      </c>
      <c r="AA39" s="24"/>
      <c r="AB39" s="22">
        <f t="shared" si="4"/>
        <v>153063</v>
      </c>
      <c r="AC39" s="22">
        <f t="shared" si="5"/>
        <v>10.799718052871436</v>
      </c>
      <c r="AD39" s="22">
        <f t="shared" si="6"/>
        <v>641815</v>
      </c>
      <c r="AE39" s="22">
        <f t="shared" si="17"/>
        <v>7.154095367502684</v>
      </c>
      <c r="AF39" s="24"/>
      <c r="AG39" s="24"/>
    </row>
    <row r="40" spans="2:33" s="19" customFormat="1" ht="24.75" customHeight="1">
      <c r="B40" s="20">
        <v>41546</v>
      </c>
      <c r="C40" s="21"/>
      <c r="D40" s="22">
        <v>62177</v>
      </c>
      <c r="E40" s="22">
        <f t="shared" si="7"/>
        <v>1472484</v>
      </c>
      <c r="F40" s="22">
        <f t="shared" si="8"/>
        <v>8995733</v>
      </c>
      <c r="G40" s="21"/>
      <c r="H40" s="22">
        <v>257</v>
      </c>
      <c r="I40" s="22">
        <f t="shared" si="9"/>
        <v>7237</v>
      </c>
      <c r="J40" s="22">
        <f t="shared" si="10"/>
        <v>37996</v>
      </c>
      <c r="K40" s="21"/>
      <c r="L40" s="22">
        <f t="shared" si="0"/>
        <v>62434</v>
      </c>
      <c r="M40" s="22">
        <f t="shared" si="1"/>
        <v>1479721</v>
      </c>
      <c r="N40" s="22">
        <f t="shared" si="2"/>
        <v>9033729</v>
      </c>
      <c r="O40" s="21"/>
      <c r="P40" s="23">
        <v>65078</v>
      </c>
      <c r="Q40" s="22">
        <f t="shared" si="11"/>
        <v>1618914</v>
      </c>
      <c r="R40" s="22">
        <f t="shared" si="12"/>
        <v>9563985</v>
      </c>
      <c r="S40" s="24"/>
      <c r="T40" s="22">
        <v>472</v>
      </c>
      <c r="U40" s="22">
        <f t="shared" si="3"/>
        <v>16986</v>
      </c>
      <c r="V40" s="22">
        <f t="shared" si="13"/>
        <v>114675</v>
      </c>
      <c r="W40" s="24"/>
      <c r="X40" s="22">
        <f t="shared" si="14"/>
        <v>65550</v>
      </c>
      <c r="Y40" s="22">
        <f t="shared" si="15"/>
        <v>1635900</v>
      </c>
      <c r="Z40" s="22">
        <f t="shared" si="16"/>
        <v>9678660</v>
      </c>
      <c r="AA40" s="24"/>
      <c r="AB40" s="22">
        <f t="shared" si="4"/>
        <v>156179</v>
      </c>
      <c r="AC40" s="22">
        <f t="shared" si="5"/>
        <v>10.554624824544627</v>
      </c>
      <c r="AD40" s="22">
        <f t="shared" si="6"/>
        <v>644931</v>
      </c>
      <c r="AE40" s="22">
        <f t="shared" si="17"/>
        <v>7.139144864761827</v>
      </c>
      <c r="AF40" s="24"/>
      <c r="AG40" s="24"/>
    </row>
    <row r="41" spans="2:33" s="19" customFormat="1" ht="24.75" customHeight="1">
      <c r="B41" s="20">
        <v>41547</v>
      </c>
      <c r="C41" s="21"/>
      <c r="D41" s="22">
        <v>56198</v>
      </c>
      <c r="E41" s="22">
        <f t="shared" si="7"/>
        <v>1528682</v>
      </c>
      <c r="F41" s="22">
        <f t="shared" si="8"/>
        <v>9051931</v>
      </c>
      <c r="G41" s="21"/>
      <c r="H41" s="22">
        <v>117</v>
      </c>
      <c r="I41" s="22">
        <f t="shared" si="9"/>
        <v>7354</v>
      </c>
      <c r="J41" s="22">
        <f t="shared" si="10"/>
        <v>38113</v>
      </c>
      <c r="K41" s="21"/>
      <c r="L41" s="22">
        <f t="shared" si="0"/>
        <v>56315</v>
      </c>
      <c r="M41" s="22">
        <f t="shared" si="1"/>
        <v>1536036</v>
      </c>
      <c r="N41" s="22">
        <f t="shared" si="2"/>
        <v>9090044</v>
      </c>
      <c r="O41" s="21"/>
      <c r="P41" s="23">
        <v>43581</v>
      </c>
      <c r="Q41" s="22">
        <f t="shared" si="11"/>
        <v>1662495</v>
      </c>
      <c r="R41" s="22">
        <f t="shared" si="12"/>
        <v>9607566</v>
      </c>
      <c r="S41" s="24"/>
      <c r="T41" s="22">
        <v>161</v>
      </c>
      <c r="U41" s="22">
        <f t="shared" si="3"/>
        <v>17147</v>
      </c>
      <c r="V41" s="22">
        <f t="shared" si="13"/>
        <v>114836</v>
      </c>
      <c r="W41" s="24"/>
      <c r="X41" s="22">
        <f t="shared" si="14"/>
        <v>43742</v>
      </c>
      <c r="Y41" s="22">
        <f t="shared" si="15"/>
        <v>1679642</v>
      </c>
      <c r="Z41" s="22">
        <f t="shared" si="16"/>
        <v>9722402</v>
      </c>
      <c r="AA41" s="24"/>
      <c r="AB41" s="22">
        <f t="shared" si="4"/>
        <v>143606</v>
      </c>
      <c r="AC41" s="22">
        <f t="shared" si="5"/>
        <v>9.349129838102753</v>
      </c>
      <c r="AD41" s="22">
        <f t="shared" si="6"/>
        <v>632358</v>
      </c>
      <c r="AE41" s="22">
        <f t="shared" si="17"/>
        <v>6.956599990055054</v>
      </c>
      <c r="AF41" s="24"/>
      <c r="AG41" s="24"/>
    </row>
    <row r="42" spans="2:33" s="19" customFormat="1" ht="34.5" customHeight="1">
      <c r="B42" s="57" t="s">
        <v>1</v>
      </c>
      <c r="C42" s="21"/>
      <c r="D42" s="38" t="s">
        <v>19</v>
      </c>
      <c r="E42" s="38"/>
      <c r="F42" s="37">
        <f>F41</f>
        <v>9051931</v>
      </c>
      <c r="G42" s="21"/>
      <c r="H42" s="38" t="s">
        <v>19</v>
      </c>
      <c r="I42" s="38"/>
      <c r="J42" s="37">
        <f>SUM(H12:H41)+H8</f>
        <v>38113</v>
      </c>
      <c r="K42" s="21"/>
      <c r="L42" s="38" t="s">
        <v>19</v>
      </c>
      <c r="M42" s="38"/>
      <c r="N42" s="37">
        <f>N41</f>
        <v>9090044</v>
      </c>
      <c r="O42" s="21"/>
      <c r="P42" s="38" t="s">
        <v>20</v>
      </c>
      <c r="Q42" s="38"/>
      <c r="R42" s="37">
        <f>SUM(P12:P41)+P8</f>
        <v>9607566</v>
      </c>
      <c r="S42" s="24"/>
      <c r="T42" s="38" t="s">
        <v>20</v>
      </c>
      <c r="U42" s="38"/>
      <c r="V42" s="37">
        <f>SUM(T12:T41)+T8</f>
        <v>114836</v>
      </c>
      <c r="W42" s="24"/>
      <c r="X42" s="38" t="s">
        <v>20</v>
      </c>
      <c r="Y42" s="38"/>
      <c r="Z42" s="37">
        <f>SUM(X12:X41)+X8</f>
        <v>9722402</v>
      </c>
      <c r="AA42" s="24"/>
      <c r="AB42" s="56" t="s">
        <v>3</v>
      </c>
      <c r="AC42" s="56"/>
      <c r="AD42" s="56"/>
      <c r="AE42" s="56"/>
      <c r="AF42" s="24"/>
      <c r="AG42" s="24"/>
    </row>
    <row r="43" spans="2:33" s="19" customFormat="1" ht="39.75" customHeight="1">
      <c r="B43" s="58"/>
      <c r="C43" s="24"/>
      <c r="D43" s="37">
        <f>E41</f>
        <v>1528682</v>
      </c>
      <c r="E43" s="37"/>
      <c r="F43" s="37"/>
      <c r="G43" s="24"/>
      <c r="H43" s="37">
        <f>SUM(H12:H41)</f>
        <v>7354</v>
      </c>
      <c r="I43" s="37"/>
      <c r="J43" s="37"/>
      <c r="K43" s="24"/>
      <c r="L43" s="37">
        <f>M41</f>
        <v>1536036</v>
      </c>
      <c r="M43" s="37"/>
      <c r="N43" s="37"/>
      <c r="O43" s="24"/>
      <c r="P43" s="37">
        <f>SUM(P12:P41)</f>
        <v>1662495</v>
      </c>
      <c r="Q43" s="37"/>
      <c r="R43" s="37"/>
      <c r="S43" s="24"/>
      <c r="T43" s="37">
        <f>SUM(T12:T41)</f>
        <v>17147</v>
      </c>
      <c r="U43" s="37"/>
      <c r="V43" s="37"/>
      <c r="W43" s="24"/>
      <c r="X43" s="37">
        <f>SUM(X12:X41)</f>
        <v>1679642</v>
      </c>
      <c r="Y43" s="37"/>
      <c r="Z43" s="37"/>
      <c r="AA43" s="24"/>
      <c r="AB43" s="56"/>
      <c r="AC43" s="56"/>
      <c r="AD43" s="56"/>
      <c r="AE43" s="56"/>
      <c r="AF43" s="24"/>
      <c r="AG43" s="24"/>
    </row>
    <row r="44" ht="15" customHeight="1">
      <c r="D44" s="30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2:B43"/>
    <mergeCell ref="T8:V8"/>
    <mergeCell ref="H10:H11"/>
    <mergeCell ref="I10:I11"/>
    <mergeCell ref="J10:J11"/>
    <mergeCell ref="L10:L11"/>
    <mergeCell ref="M10:M11"/>
    <mergeCell ref="F10:F11"/>
    <mergeCell ref="D42:E42"/>
    <mergeCell ref="F42:F43"/>
    <mergeCell ref="AB42:AE43"/>
    <mergeCell ref="R42:R43"/>
    <mergeCell ref="P43:Q43"/>
    <mergeCell ref="T43:U43"/>
    <mergeCell ref="X42:Y42"/>
    <mergeCell ref="D43:E43"/>
    <mergeCell ref="P42:Q42"/>
    <mergeCell ref="AB10:AC10"/>
    <mergeCell ref="AD10:AE10"/>
    <mergeCell ref="AB5:AE8"/>
    <mergeCell ref="T10:T11"/>
    <mergeCell ref="U10:U11"/>
    <mergeCell ref="H42:I42"/>
    <mergeCell ref="J42:J43"/>
    <mergeCell ref="H43:I43"/>
    <mergeCell ref="L42:M42"/>
    <mergeCell ref="V42:V43"/>
    <mergeCell ref="H6:J6"/>
    <mergeCell ref="H7:J7"/>
    <mergeCell ref="T6:V6"/>
    <mergeCell ref="Z42:Z43"/>
    <mergeCell ref="X43:Y43"/>
    <mergeCell ref="N42:N43"/>
    <mergeCell ref="L43:M43"/>
    <mergeCell ref="T42:U42"/>
    <mergeCell ref="P8:R8"/>
    <mergeCell ref="X6:Z6"/>
  </mergeCells>
  <conditionalFormatting sqref="AB12:AE41">
    <cfRule type="cellIs" priority="4" dxfId="7" operator="lessThan" stopIfTrue="1">
      <formula>0</formula>
    </cfRule>
    <cfRule type="cellIs" priority="5" dxfId="7" operator="lessThan" stopIfTrue="1">
      <formula>0</formula>
    </cfRule>
    <cfRule type="cellIs" priority="7" dxfId="8" operator="lessThan" stopIfTrue="1">
      <formula>0</formula>
    </cfRule>
  </conditionalFormatting>
  <conditionalFormatting sqref="P12:P17">
    <cfRule type="expression" priority="6" dxfId="9" stopIfTrue="1">
      <formula>$C$10&gt;0</formula>
    </cfRule>
  </conditionalFormatting>
  <conditionalFormatting sqref="T12:V41">
    <cfRule type="cellIs" priority="2" dxfId="10" operator="equal" stopIfTrue="1">
      <formula>0</formula>
    </cfRule>
    <cfRule type="cellIs" priority="3" dxfId="10" operator="lessThan" stopIfTrue="1">
      <formula>0</formula>
    </cfRule>
  </conditionalFormatting>
  <conditionalFormatting sqref="H12:J41">
    <cfRule type="cellIs" priority="1" dxfId="10" operator="equal" stopIfTrue="1">
      <formula>0</formula>
    </cfRule>
  </conditionalFormatting>
  <printOptions horizontalCentered="1"/>
  <pageMargins left="0.03937007874015748" right="0.03937007874015748" top="0.1968503937007874" bottom="0.07874015748031496" header="0.5118110236220472" footer="0.5118110236220472"/>
  <pageSetup fitToHeight="1" fitToWidth="1" horizontalDpi="600" verticalDpi="600" orientation="landscape" paperSize="9" scale="46" r:id="rId2"/>
  <ignoredErrors>
    <ignoredError sqref="X13" formula="1"/>
    <ignoredError sqref="Q42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2013-09-18T05:28:34Z</cp:lastPrinted>
  <dcterms:created xsi:type="dcterms:W3CDTF">2003-10-20T07:27:17Z</dcterms:created>
  <dcterms:modified xsi:type="dcterms:W3CDTF">2013-10-01T05:34:41Z</dcterms:modified>
  <cp:category/>
  <cp:version/>
  <cp:contentType/>
  <cp:contentStatus/>
</cp:coreProperties>
</file>