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400" activeTab="0"/>
  </bookViews>
  <sheets>
    <sheet name="2010-2013 Yılları Ocak Ayı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<sst xmlns="http://schemas.openxmlformats.org/spreadsheetml/2006/main" count="35" uniqueCount="19">
  <si>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TARİH</t>
  </si>
  <si>
    <t>AYLIK</t>
  </si>
  <si>
    <t>YILLIK</t>
  </si>
  <si>
    <t>GEÇEN AYLAR DEVİR</t>
  </si>
  <si>
    <t>GÜNLÜK</t>
  </si>
  <si>
    <t xml:space="preserve">2010 YILI </t>
  </si>
  <si>
    <t>Sayısal</t>
  </si>
  <si>
    <t>A N T A L Y A   İ L   K Ü L T Ü R   V E  T U R İ Z M   M Ü D Ü R L Ü Ğ Ü</t>
  </si>
  <si>
    <t>A N T A L Y A   H A V A   L İ M A N I  G E L E N  Y O L C U  İ S T A T İ S T İ Ğ İ</t>
  </si>
  <si>
    <t>TOPLAM</t>
  </si>
  <si>
    <t xml:space="preserve">2011 YILI </t>
  </si>
  <si>
    <t xml:space="preserve">2012 YILI </t>
  </si>
  <si>
    <t xml:space="preserve">2013 YILI </t>
  </si>
  <si>
    <t>2013 / 2012 YILI KARŞILAŞTIRMASI</t>
  </si>
  <si>
    <t>2010 YILI OCAK</t>
  </si>
  <si>
    <t>2011 YILI OCAK</t>
  </si>
  <si>
    <t>2012 YILI OCAK</t>
  </si>
  <si>
    <t>2013 YILI OCAK</t>
  </si>
  <si>
    <t>Oransal (%)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</si>
</sst>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49">
    <font>
      <sz val="10"/>
      <name val="Arial Tur"/>
      <family val="0"/>
    </font>
    <font>
      <sz val="8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b/>
      <sz val="20"/>
      <name val="Tahoma"/>
      <family val="2"/>
    </font>
    <font>
      <b/>
      <sz val="17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b/>
      <sz val="14"/>
      <name val="Tahoma"/>
      <family val="2"/>
    </font>
    <font>
      <b/>
      <sz val="20"/>
      <name val="Script MT Bold"/>
      <family val="4"/>
    </font>
    <font>
      <b/>
      <u val="single"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 style="hair"/>
      <bottom style="hair"/>
    </border>
    <border>
      <left style="dotted"/>
      <right style="hair"/>
      <top>
        <color indexed="63"/>
      </top>
      <bottom style="hair"/>
    </border>
    <border>
      <left style="hair"/>
      <right style="dotted"/>
      <top>
        <color indexed="63"/>
      </top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 style="hair"/>
      <top style="hair"/>
      <bottom style="dotted"/>
    </border>
    <border>
      <left style="hair"/>
      <right style="dotted"/>
      <top style="hair"/>
      <bottom style="dotted"/>
    </border>
    <border>
      <left style="dotted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hair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hair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 style="hair"/>
      <top style="dotted"/>
      <bottom>
        <color indexed="63"/>
      </bottom>
    </border>
    <border>
      <left style="hair"/>
      <right style="dotted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85" fontId="5" fillId="0" borderId="0" xfId="0" applyNumberFormat="1" applyFont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85" fontId="11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185" fontId="3" fillId="0" borderId="10" xfId="0" applyNumberFormat="1" applyFont="1" applyBorder="1" applyAlignment="1">
      <alignment horizontal="center" vertical="center"/>
    </xf>
    <xf numFmtId="185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5" fontId="3" fillId="0" borderId="12" xfId="0" applyNumberFormat="1" applyFont="1" applyBorder="1" applyAlignment="1">
      <alignment horizontal="center" vertical="center"/>
    </xf>
    <xf numFmtId="185" fontId="3" fillId="0" borderId="13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85" fontId="3" fillId="0" borderId="15" xfId="0" applyNumberFormat="1" applyFont="1" applyBorder="1" applyAlignment="1">
      <alignment horizontal="center" vertical="center"/>
    </xf>
    <xf numFmtId="185" fontId="3" fillId="0" borderId="16" xfId="0" applyNumberFormat="1" applyFont="1" applyBorder="1" applyAlignment="1">
      <alignment horizontal="center" vertical="center"/>
    </xf>
    <xf numFmtId="185" fontId="3" fillId="0" borderId="17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85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85" fontId="12" fillId="0" borderId="34" xfId="0" applyNumberFormat="1" applyFont="1" applyBorder="1" applyAlignment="1" quotePrefix="1">
      <alignment horizontal="center" vertical="center"/>
    </xf>
    <xf numFmtId="185" fontId="12" fillId="0" borderId="26" xfId="0" applyNumberFormat="1" applyFont="1" applyBorder="1" applyAlignment="1">
      <alignment horizontal="center" vertical="center"/>
    </xf>
    <xf numFmtId="185" fontId="12" fillId="0" borderId="27" xfId="0" applyNumberFormat="1" applyFont="1" applyBorder="1" applyAlignment="1">
      <alignment horizontal="center" vertical="center"/>
    </xf>
    <xf numFmtId="185" fontId="12" fillId="0" borderId="34" xfId="0" applyNumberFormat="1" applyFont="1" applyBorder="1" applyAlignment="1">
      <alignment horizontal="center" vertical="center"/>
    </xf>
    <xf numFmtId="185" fontId="3" fillId="0" borderId="35" xfId="0" applyNumberFormat="1" applyFont="1" applyBorder="1" applyAlignment="1">
      <alignment horizontal="center" vertical="center" wrapText="1"/>
    </xf>
    <xf numFmtId="185" fontId="3" fillId="0" borderId="12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185" fontId="9" fillId="0" borderId="34" xfId="0" applyNumberFormat="1" applyFont="1" applyBorder="1" applyAlignment="1">
      <alignment horizontal="center" vertical="center"/>
    </xf>
    <xf numFmtId="185" fontId="9" fillId="0" borderId="26" xfId="0" applyNumberFormat="1" applyFont="1" applyBorder="1" applyAlignment="1">
      <alignment horizontal="center" vertical="center"/>
    </xf>
    <xf numFmtId="185" fontId="14" fillId="0" borderId="31" xfId="0" applyNumberFormat="1" applyFont="1" applyBorder="1" applyAlignment="1">
      <alignment horizontal="center" vertical="center"/>
    </xf>
    <xf numFmtId="185" fontId="14" fillId="0" borderId="32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185" fontId="9" fillId="0" borderId="41" xfId="0" applyNumberFormat="1" applyFont="1" applyBorder="1" applyAlignment="1">
      <alignment horizontal="center" vertical="center"/>
    </xf>
    <xf numFmtId="185" fontId="9" fillId="0" borderId="42" xfId="0" applyNumberFormat="1" applyFont="1" applyBorder="1" applyAlignment="1">
      <alignment horizontal="center" vertical="center"/>
    </xf>
    <xf numFmtId="185" fontId="13" fillId="0" borderId="32" xfId="0" applyNumberFormat="1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/>
    </xf>
    <xf numFmtId="185" fontId="14" fillId="0" borderId="43" xfId="0" applyNumberFormat="1" applyFont="1" applyBorder="1" applyAlignment="1">
      <alignment horizontal="center" vertical="center"/>
    </xf>
    <xf numFmtId="185" fontId="14" fillId="0" borderId="0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6">
    <dxf>
      <font>
        <color indexed="8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</xdr:row>
      <xdr:rowOff>47625</xdr:rowOff>
    </xdr:from>
    <xdr:to>
      <xdr:col>1</xdr:col>
      <xdr:colOff>914400</xdr:colOff>
      <xdr:row>7</xdr:row>
      <xdr:rowOff>19050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62025"/>
          <a:ext cx="695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3"/>
  <sheetViews>
    <sheetView showGridLines="0" tabSelected="1" view="pageBreakPreview" zoomScale="75" zoomScaleSheetLayoutView="75" workbookViewId="0" topLeftCell="A22">
      <selection activeCell="P42" sqref="P42:Q42"/>
    </sheetView>
  </sheetViews>
  <sheetFormatPr defaultColWidth="9.00390625" defaultRowHeight="15" customHeight="1"/>
  <cols>
    <col min="1" max="1" width="0.875" style="2" customWidth="1"/>
    <col min="2" max="2" width="14.75390625" style="3" customWidth="1"/>
    <col min="3" max="3" width="0.875" style="3" customWidth="1"/>
    <col min="4" max="4" width="10.75390625" style="3" customWidth="1"/>
    <col min="5" max="5" width="12.75390625" style="3" customWidth="1"/>
    <col min="6" max="6" width="14.75390625" style="3" customWidth="1"/>
    <col min="7" max="7" width="0.875" style="3" customWidth="1"/>
    <col min="8" max="8" width="10.75390625" style="3" customWidth="1"/>
    <col min="9" max="9" width="12.75390625" style="3" customWidth="1"/>
    <col min="10" max="10" width="14.75390625" style="3" customWidth="1"/>
    <col min="11" max="11" width="0.875" style="3" customWidth="1"/>
    <col min="12" max="12" width="10.75390625" style="2" customWidth="1"/>
    <col min="13" max="13" width="12.75390625" style="3" customWidth="1"/>
    <col min="14" max="14" width="14.75390625" style="3" customWidth="1"/>
    <col min="15" max="15" width="0.875" style="3" customWidth="1"/>
    <col min="16" max="16" width="10.75390625" style="3" customWidth="1"/>
    <col min="17" max="17" width="11.75390625" style="2" customWidth="1"/>
    <col min="18" max="18" width="14.75390625" style="3" customWidth="1"/>
    <col min="19" max="19" width="0.875" style="3" customWidth="1"/>
    <col min="20" max="20" width="11.75390625" style="2" customWidth="1"/>
    <col min="21" max="21" width="13.75390625" style="2" customWidth="1"/>
    <col min="22" max="22" width="14.75390625" style="2" customWidth="1"/>
    <col min="23" max="23" width="14.75390625" style="3" customWidth="1"/>
    <col min="24" max="24" width="0.2421875" style="3" customWidth="1"/>
    <col min="25" max="26" width="9.125" style="3" customWidth="1"/>
    <col min="27" max="16384" width="9.125" style="2" customWidth="1"/>
  </cols>
  <sheetData>
    <row r="1" ht="4.5" customHeight="1"/>
    <row r="2" spans="2:23" ht="31.5" customHeight="1">
      <c r="B2" s="32" t="s">
        <v>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2:23" ht="36" customHeight="1">
      <c r="B3" s="33" t="s">
        <v>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ht="4.5" customHeight="1"/>
    <row r="5" spans="4:23" ht="24.75" customHeight="1">
      <c r="D5" s="44" t="s">
        <v>5</v>
      </c>
      <c r="E5" s="45"/>
      <c r="F5" s="46"/>
      <c r="G5" s="10"/>
      <c r="H5" s="44" t="s">
        <v>10</v>
      </c>
      <c r="I5" s="45"/>
      <c r="J5" s="46"/>
      <c r="K5" s="10"/>
      <c r="L5" s="44" t="s">
        <v>11</v>
      </c>
      <c r="M5" s="45"/>
      <c r="N5" s="46"/>
      <c r="O5" s="10"/>
      <c r="P5" s="44" t="s">
        <v>12</v>
      </c>
      <c r="Q5" s="45"/>
      <c r="R5" s="46"/>
      <c r="T5" s="34" t="s">
        <v>13</v>
      </c>
      <c r="U5" s="34"/>
      <c r="V5" s="34"/>
      <c r="W5" s="35"/>
    </row>
    <row r="6" spans="4:23" ht="21.75" customHeight="1">
      <c r="D6" s="47" t="s">
        <v>3</v>
      </c>
      <c r="E6" s="48"/>
      <c r="F6" s="49"/>
      <c r="G6" s="1"/>
      <c r="H6" s="47" t="s">
        <v>3</v>
      </c>
      <c r="I6" s="48"/>
      <c r="J6" s="49"/>
      <c r="K6" s="1"/>
      <c r="L6" s="47" t="s">
        <v>3</v>
      </c>
      <c r="M6" s="48"/>
      <c r="N6" s="49"/>
      <c r="O6" s="1"/>
      <c r="P6" s="47" t="s">
        <v>3</v>
      </c>
      <c r="Q6" s="48"/>
      <c r="R6" s="49"/>
      <c r="T6" s="36"/>
      <c r="U6" s="36"/>
      <c r="V6" s="36"/>
      <c r="W6" s="37"/>
    </row>
    <row r="7" spans="4:23" ht="21.75" customHeight="1">
      <c r="D7" s="50"/>
      <c r="E7" s="51"/>
      <c r="F7" s="52"/>
      <c r="G7" s="9"/>
      <c r="H7" s="53"/>
      <c r="I7" s="51"/>
      <c r="J7" s="52"/>
      <c r="K7" s="9"/>
      <c r="L7" s="53"/>
      <c r="M7" s="51"/>
      <c r="N7" s="52"/>
      <c r="O7" s="9"/>
      <c r="P7" s="53"/>
      <c r="Q7" s="51"/>
      <c r="R7" s="52"/>
      <c r="S7" s="6"/>
      <c r="T7" s="38"/>
      <c r="U7" s="38"/>
      <c r="V7" s="38"/>
      <c r="W7" s="39"/>
    </row>
    <row r="8" spans="12:22" ht="4.5" customHeight="1">
      <c r="L8" s="3"/>
      <c r="Q8" s="3"/>
      <c r="T8" s="3"/>
      <c r="U8" s="3"/>
      <c r="V8" s="3"/>
    </row>
    <row r="9" spans="2:26" s="4" customFormat="1" ht="19.5" customHeight="1">
      <c r="B9" s="41" t="s">
        <v>0</v>
      </c>
      <c r="C9" s="24"/>
      <c r="D9" s="54" t="s">
        <v>4</v>
      </c>
      <c r="E9" s="58" t="s">
        <v>1</v>
      </c>
      <c r="F9" s="56" t="s">
        <v>2</v>
      </c>
      <c r="G9" s="25"/>
      <c r="H9" s="54" t="s">
        <v>4</v>
      </c>
      <c r="I9" s="58" t="s">
        <v>1</v>
      </c>
      <c r="J9" s="56" t="s">
        <v>2</v>
      </c>
      <c r="K9" s="25"/>
      <c r="L9" s="54" t="s">
        <v>4</v>
      </c>
      <c r="M9" s="58" t="s">
        <v>1</v>
      </c>
      <c r="N9" s="56" t="s">
        <v>2</v>
      </c>
      <c r="O9" s="25"/>
      <c r="P9" s="40" t="s">
        <v>4</v>
      </c>
      <c r="Q9" s="43" t="s">
        <v>1</v>
      </c>
      <c r="R9" s="30" t="s">
        <v>2</v>
      </c>
      <c r="S9" s="5"/>
      <c r="T9" s="28" t="s">
        <v>1</v>
      </c>
      <c r="U9" s="29"/>
      <c r="V9" s="28" t="s">
        <v>2</v>
      </c>
      <c r="W9" s="29"/>
      <c r="X9" s="5"/>
      <c r="Y9" s="5"/>
      <c r="Z9" s="5"/>
    </row>
    <row r="10" spans="2:26" s="4" customFormat="1" ht="19.5" customHeight="1">
      <c r="B10" s="42"/>
      <c r="C10" s="24"/>
      <c r="D10" s="55"/>
      <c r="E10" s="59"/>
      <c r="F10" s="57"/>
      <c r="G10" s="25"/>
      <c r="H10" s="55"/>
      <c r="I10" s="59"/>
      <c r="J10" s="57"/>
      <c r="K10" s="25"/>
      <c r="L10" s="55"/>
      <c r="M10" s="59"/>
      <c r="N10" s="57"/>
      <c r="O10" s="25"/>
      <c r="P10" s="40"/>
      <c r="Q10" s="43"/>
      <c r="R10" s="31"/>
      <c r="S10" s="5"/>
      <c r="T10" s="26" t="s">
        <v>6</v>
      </c>
      <c r="U10" s="27" t="s">
        <v>18</v>
      </c>
      <c r="V10" s="26" t="s">
        <v>6</v>
      </c>
      <c r="W10" s="27" t="s">
        <v>18</v>
      </c>
      <c r="X10" s="5"/>
      <c r="Y10" s="5"/>
      <c r="Z10" s="5"/>
    </row>
    <row r="11" spans="1:23" ht="19.5" customHeight="1">
      <c r="A11" s="2">
        <v>16</v>
      </c>
      <c r="B11" s="17">
        <v>41275</v>
      </c>
      <c r="C11" s="18"/>
      <c r="D11" s="19">
        <v>3212</v>
      </c>
      <c r="E11" s="20">
        <f>D11</f>
        <v>3212</v>
      </c>
      <c r="F11" s="21">
        <f>E11+D7</f>
        <v>3212</v>
      </c>
      <c r="G11" s="22"/>
      <c r="H11" s="19">
        <v>4669</v>
      </c>
      <c r="I11" s="20">
        <f>H11</f>
        <v>4669</v>
      </c>
      <c r="J11" s="21">
        <f>I11+H7</f>
        <v>4669</v>
      </c>
      <c r="K11" s="22"/>
      <c r="L11" s="19">
        <v>5992</v>
      </c>
      <c r="M11" s="20">
        <f>L11</f>
        <v>5992</v>
      </c>
      <c r="N11" s="21">
        <f>M11+L7</f>
        <v>5992</v>
      </c>
      <c r="O11" s="8"/>
      <c r="P11" s="11">
        <v>3147</v>
      </c>
      <c r="Q11" s="12">
        <f>P11</f>
        <v>3147</v>
      </c>
      <c r="R11" s="13">
        <f>Q11+P7</f>
        <v>3147</v>
      </c>
      <c r="S11" s="14"/>
      <c r="T11" s="15">
        <f>IF(P11&lt;1,"",Q11-M11)</f>
        <v>-2845</v>
      </c>
      <c r="U11" s="16">
        <f aca="true" t="shared" si="0" ref="U11:U41">IF(P11="","",((T11/M11)*100))</f>
        <v>-47.479973297730304</v>
      </c>
      <c r="V11" s="15">
        <f>IF(P11&lt;1,"",R11-N11)</f>
        <v>-2845</v>
      </c>
      <c r="W11" s="16">
        <f aca="true" t="shared" si="1" ref="W11:W41">IF(P11="","",((V11/N11)*100))</f>
        <v>-47.479973297730304</v>
      </c>
    </row>
    <row r="12" spans="2:23" ht="19.5" customHeight="1">
      <c r="B12" s="17">
        <v>41276</v>
      </c>
      <c r="C12" s="18"/>
      <c r="D12" s="19">
        <v>7256</v>
      </c>
      <c r="E12" s="20">
        <f>E11+D12</f>
        <v>10468</v>
      </c>
      <c r="F12" s="21">
        <f>F11+D12</f>
        <v>10468</v>
      </c>
      <c r="G12" s="22"/>
      <c r="H12" s="19">
        <v>7604</v>
      </c>
      <c r="I12" s="20">
        <f>I11+H12</f>
        <v>12273</v>
      </c>
      <c r="J12" s="21">
        <f>J11+H12</f>
        <v>12273</v>
      </c>
      <c r="K12" s="22"/>
      <c r="L12" s="19">
        <v>4587</v>
      </c>
      <c r="M12" s="20">
        <f>M11+L12</f>
        <v>10579</v>
      </c>
      <c r="N12" s="21">
        <f>N11+L12</f>
        <v>10579</v>
      </c>
      <c r="O12" s="8"/>
      <c r="P12" s="11">
        <v>3924</v>
      </c>
      <c r="Q12" s="12">
        <f>IF(P12="","",(Q11+P12))</f>
        <v>7071</v>
      </c>
      <c r="R12" s="13">
        <f>IF(P12="","",(R11+P12))</f>
        <v>7071</v>
      </c>
      <c r="S12" s="14"/>
      <c r="T12" s="15">
        <f>IF(P12="","",Q12-M12)</f>
        <v>-3508</v>
      </c>
      <c r="U12" s="16">
        <f t="shared" si="0"/>
        <v>-33.16003402968145</v>
      </c>
      <c r="V12" s="15">
        <f>IF(P12="","",R12-N12)</f>
        <v>-3508</v>
      </c>
      <c r="W12" s="16">
        <f t="shared" si="1"/>
        <v>-33.16003402968145</v>
      </c>
    </row>
    <row r="13" spans="2:23" ht="19.5" customHeight="1">
      <c r="B13" s="17">
        <v>41277</v>
      </c>
      <c r="C13" s="18"/>
      <c r="D13" s="19">
        <v>8637</v>
      </c>
      <c r="E13" s="20">
        <f aca="true" t="shared" si="2" ref="E13:E41">E12+D13</f>
        <v>19105</v>
      </c>
      <c r="F13" s="21">
        <f aca="true" t="shared" si="3" ref="F13:F41">F12+D13</f>
        <v>19105</v>
      </c>
      <c r="G13" s="22"/>
      <c r="H13" s="19">
        <v>5748</v>
      </c>
      <c r="I13" s="20">
        <f aca="true" t="shared" si="4" ref="I13:I41">I12+H13</f>
        <v>18021</v>
      </c>
      <c r="J13" s="21">
        <f aca="true" t="shared" si="5" ref="J13:J41">J12+H13</f>
        <v>18021</v>
      </c>
      <c r="K13" s="22"/>
      <c r="L13" s="19">
        <v>5046</v>
      </c>
      <c r="M13" s="20">
        <f aca="true" t="shared" si="6" ref="M13:M41">M12+L13</f>
        <v>15625</v>
      </c>
      <c r="N13" s="21">
        <f aca="true" t="shared" si="7" ref="N13:N41">N12+L13</f>
        <v>15625</v>
      </c>
      <c r="O13" s="8"/>
      <c r="P13" s="11">
        <v>4038</v>
      </c>
      <c r="Q13" s="12">
        <f aca="true" t="shared" si="8" ref="Q13:Q41">IF(P13="","",(Q12+P13))</f>
        <v>11109</v>
      </c>
      <c r="R13" s="13">
        <f aca="true" t="shared" si="9" ref="R13:R41">IF(P13="","",(R12+P13))</f>
        <v>11109</v>
      </c>
      <c r="S13" s="14"/>
      <c r="T13" s="15">
        <f aca="true" t="shared" si="10" ref="T13:T41">IF(P13="","",Q13-M13)</f>
        <v>-4516</v>
      </c>
      <c r="U13" s="16">
        <f t="shared" si="0"/>
        <v>-28.9024</v>
      </c>
      <c r="V13" s="15">
        <f aca="true" t="shared" si="11" ref="V13:V41">IF(P13="","",R13-N13)</f>
        <v>-4516</v>
      </c>
      <c r="W13" s="16">
        <f t="shared" si="1"/>
        <v>-28.9024</v>
      </c>
    </row>
    <row r="14" spans="2:23" ht="19.5" customHeight="1">
      <c r="B14" s="17">
        <v>41278</v>
      </c>
      <c r="C14" s="18"/>
      <c r="D14" s="19">
        <v>5869</v>
      </c>
      <c r="E14" s="20">
        <f t="shared" si="2"/>
        <v>24974</v>
      </c>
      <c r="F14" s="21">
        <f t="shared" si="3"/>
        <v>24974</v>
      </c>
      <c r="G14" s="22"/>
      <c r="H14" s="19">
        <v>5429</v>
      </c>
      <c r="I14" s="20">
        <f t="shared" si="4"/>
        <v>23450</v>
      </c>
      <c r="J14" s="21">
        <f t="shared" si="5"/>
        <v>23450</v>
      </c>
      <c r="K14" s="22"/>
      <c r="L14" s="19">
        <v>4266</v>
      </c>
      <c r="M14" s="20">
        <f t="shared" si="6"/>
        <v>19891</v>
      </c>
      <c r="N14" s="21">
        <f t="shared" si="7"/>
        <v>19891</v>
      </c>
      <c r="O14" s="8"/>
      <c r="P14" s="11">
        <v>4090</v>
      </c>
      <c r="Q14" s="12">
        <f t="shared" si="8"/>
        <v>15199</v>
      </c>
      <c r="R14" s="13">
        <f t="shared" si="9"/>
        <v>15199</v>
      </c>
      <c r="S14" s="14"/>
      <c r="T14" s="15">
        <f t="shared" si="10"/>
        <v>-4692</v>
      </c>
      <c r="U14" s="16">
        <f t="shared" si="0"/>
        <v>-23.588557639133274</v>
      </c>
      <c r="V14" s="15">
        <f t="shared" si="11"/>
        <v>-4692</v>
      </c>
      <c r="W14" s="16">
        <f t="shared" si="1"/>
        <v>-23.588557639133274</v>
      </c>
    </row>
    <row r="15" spans="2:23" ht="19.5" customHeight="1">
      <c r="B15" s="17">
        <v>41279</v>
      </c>
      <c r="C15" s="18"/>
      <c r="D15" s="19">
        <v>4494</v>
      </c>
      <c r="E15" s="20">
        <f t="shared" si="2"/>
        <v>29468</v>
      </c>
      <c r="F15" s="21">
        <f t="shared" si="3"/>
        <v>29468</v>
      </c>
      <c r="G15" s="22"/>
      <c r="H15" s="19">
        <v>4161</v>
      </c>
      <c r="I15" s="20">
        <f t="shared" si="4"/>
        <v>27611</v>
      </c>
      <c r="J15" s="21">
        <f t="shared" si="5"/>
        <v>27611</v>
      </c>
      <c r="K15" s="22"/>
      <c r="L15" s="19">
        <v>2617</v>
      </c>
      <c r="M15" s="20">
        <f t="shared" si="6"/>
        <v>22508</v>
      </c>
      <c r="N15" s="21">
        <f t="shared" si="7"/>
        <v>22508</v>
      </c>
      <c r="O15" s="8"/>
      <c r="P15" s="11">
        <v>4999</v>
      </c>
      <c r="Q15" s="12">
        <f t="shared" si="8"/>
        <v>20198</v>
      </c>
      <c r="R15" s="13">
        <f t="shared" si="9"/>
        <v>20198</v>
      </c>
      <c r="S15" s="14"/>
      <c r="T15" s="15">
        <f t="shared" si="10"/>
        <v>-2310</v>
      </c>
      <c r="U15" s="16">
        <f t="shared" si="0"/>
        <v>-10.263017593744445</v>
      </c>
      <c r="V15" s="15">
        <f t="shared" si="11"/>
        <v>-2310</v>
      </c>
      <c r="W15" s="16">
        <f t="shared" si="1"/>
        <v>-10.263017593744445</v>
      </c>
    </row>
    <row r="16" spans="2:23" ht="19.5" customHeight="1">
      <c r="B16" s="17">
        <v>41280</v>
      </c>
      <c r="C16" s="18"/>
      <c r="D16" s="19">
        <v>4909</v>
      </c>
      <c r="E16" s="20">
        <f t="shared" si="2"/>
        <v>34377</v>
      </c>
      <c r="F16" s="21">
        <f t="shared" si="3"/>
        <v>34377</v>
      </c>
      <c r="G16" s="22"/>
      <c r="H16" s="19">
        <v>2986</v>
      </c>
      <c r="I16" s="20">
        <f t="shared" si="4"/>
        <v>30597</v>
      </c>
      <c r="J16" s="21">
        <f t="shared" si="5"/>
        <v>30597</v>
      </c>
      <c r="K16" s="22"/>
      <c r="L16" s="19">
        <v>3749</v>
      </c>
      <c r="M16" s="20">
        <f t="shared" si="6"/>
        <v>26257</v>
      </c>
      <c r="N16" s="21">
        <f t="shared" si="7"/>
        <v>26257</v>
      </c>
      <c r="O16" s="8"/>
      <c r="P16" s="11">
        <v>6792</v>
      </c>
      <c r="Q16" s="12">
        <f t="shared" si="8"/>
        <v>26990</v>
      </c>
      <c r="R16" s="13">
        <f t="shared" si="9"/>
        <v>26990</v>
      </c>
      <c r="S16" s="14"/>
      <c r="T16" s="15">
        <f t="shared" si="10"/>
        <v>733</v>
      </c>
      <c r="U16" s="16">
        <f t="shared" si="0"/>
        <v>2.791636515976692</v>
      </c>
      <c r="V16" s="15">
        <f t="shared" si="11"/>
        <v>733</v>
      </c>
      <c r="W16" s="16">
        <f t="shared" si="1"/>
        <v>2.791636515976692</v>
      </c>
    </row>
    <row r="17" spans="2:23" ht="19.5" customHeight="1">
      <c r="B17" s="17">
        <v>41281</v>
      </c>
      <c r="C17" s="18"/>
      <c r="D17" s="19">
        <v>3680</v>
      </c>
      <c r="E17" s="20">
        <f t="shared" si="2"/>
        <v>38057</v>
      </c>
      <c r="F17" s="21">
        <f t="shared" si="3"/>
        <v>38057</v>
      </c>
      <c r="G17" s="22"/>
      <c r="H17" s="19">
        <v>3029</v>
      </c>
      <c r="I17" s="20">
        <f t="shared" si="4"/>
        <v>33626</v>
      </c>
      <c r="J17" s="21">
        <f t="shared" si="5"/>
        <v>33626</v>
      </c>
      <c r="K17" s="22"/>
      <c r="L17" s="19">
        <v>4693</v>
      </c>
      <c r="M17" s="20">
        <f t="shared" si="6"/>
        <v>30950</v>
      </c>
      <c r="N17" s="21">
        <f t="shared" si="7"/>
        <v>30950</v>
      </c>
      <c r="O17" s="8"/>
      <c r="P17" s="11">
        <v>2582</v>
      </c>
      <c r="Q17" s="12">
        <f t="shared" si="8"/>
        <v>29572</v>
      </c>
      <c r="R17" s="13">
        <f t="shared" si="9"/>
        <v>29572</v>
      </c>
      <c r="S17" s="14"/>
      <c r="T17" s="15">
        <f t="shared" si="10"/>
        <v>-1378</v>
      </c>
      <c r="U17" s="16">
        <f t="shared" si="0"/>
        <v>-4.4523424878836835</v>
      </c>
      <c r="V17" s="15">
        <f t="shared" si="11"/>
        <v>-1378</v>
      </c>
      <c r="W17" s="16">
        <f t="shared" si="1"/>
        <v>-4.4523424878836835</v>
      </c>
    </row>
    <row r="18" spans="2:23" ht="19.5" customHeight="1">
      <c r="B18" s="17">
        <v>41282</v>
      </c>
      <c r="C18" s="18"/>
      <c r="D18" s="19">
        <v>2442</v>
      </c>
      <c r="E18" s="20">
        <f t="shared" si="2"/>
        <v>40499</v>
      </c>
      <c r="F18" s="21">
        <f t="shared" si="3"/>
        <v>40499</v>
      </c>
      <c r="G18" s="22"/>
      <c r="H18" s="19">
        <v>4599</v>
      </c>
      <c r="I18" s="20">
        <f t="shared" si="4"/>
        <v>38225</v>
      </c>
      <c r="J18" s="21">
        <f t="shared" si="5"/>
        <v>38225</v>
      </c>
      <c r="K18" s="22"/>
      <c r="L18" s="19">
        <v>5872</v>
      </c>
      <c r="M18" s="20">
        <f t="shared" si="6"/>
        <v>36822</v>
      </c>
      <c r="N18" s="21">
        <f t="shared" si="7"/>
        <v>36822</v>
      </c>
      <c r="O18" s="8"/>
      <c r="P18" s="11">
        <v>3285</v>
      </c>
      <c r="Q18" s="12">
        <f t="shared" si="8"/>
        <v>32857</v>
      </c>
      <c r="R18" s="13">
        <f t="shared" si="9"/>
        <v>32857</v>
      </c>
      <c r="S18" s="14"/>
      <c r="T18" s="15">
        <f t="shared" si="10"/>
        <v>-3965</v>
      </c>
      <c r="U18" s="16">
        <f t="shared" si="0"/>
        <v>-10.768019119004943</v>
      </c>
      <c r="V18" s="15">
        <f t="shared" si="11"/>
        <v>-3965</v>
      </c>
      <c r="W18" s="16">
        <f t="shared" si="1"/>
        <v>-10.768019119004943</v>
      </c>
    </row>
    <row r="19" spans="2:23" ht="19.5" customHeight="1">
      <c r="B19" s="17">
        <v>41283</v>
      </c>
      <c r="C19" s="18"/>
      <c r="D19" s="19">
        <v>5023</v>
      </c>
      <c r="E19" s="20">
        <f t="shared" si="2"/>
        <v>45522</v>
      </c>
      <c r="F19" s="21">
        <f t="shared" si="3"/>
        <v>45522</v>
      </c>
      <c r="G19" s="22"/>
      <c r="H19" s="19">
        <v>5133</v>
      </c>
      <c r="I19" s="20">
        <f t="shared" si="4"/>
        <v>43358</v>
      </c>
      <c r="J19" s="21">
        <f t="shared" si="5"/>
        <v>43358</v>
      </c>
      <c r="K19" s="22"/>
      <c r="L19" s="19">
        <v>3390</v>
      </c>
      <c r="M19" s="20">
        <f t="shared" si="6"/>
        <v>40212</v>
      </c>
      <c r="N19" s="21">
        <f t="shared" si="7"/>
        <v>40212</v>
      </c>
      <c r="O19" s="8"/>
      <c r="P19" s="11">
        <v>1903</v>
      </c>
      <c r="Q19" s="12">
        <f t="shared" si="8"/>
        <v>34760</v>
      </c>
      <c r="R19" s="13">
        <f t="shared" si="9"/>
        <v>34760</v>
      </c>
      <c r="S19" s="14"/>
      <c r="T19" s="15">
        <f t="shared" si="10"/>
        <v>-5452</v>
      </c>
      <c r="U19" s="16">
        <f t="shared" si="0"/>
        <v>-13.558141848204516</v>
      </c>
      <c r="V19" s="15">
        <f t="shared" si="11"/>
        <v>-5452</v>
      </c>
      <c r="W19" s="16">
        <f t="shared" si="1"/>
        <v>-13.558141848204516</v>
      </c>
    </row>
    <row r="20" spans="2:23" ht="19.5" customHeight="1">
      <c r="B20" s="17">
        <v>41284</v>
      </c>
      <c r="C20" s="18"/>
      <c r="D20" s="19">
        <v>5216</v>
      </c>
      <c r="E20" s="20">
        <f t="shared" si="2"/>
        <v>50738</v>
      </c>
      <c r="F20" s="21">
        <f t="shared" si="3"/>
        <v>50738</v>
      </c>
      <c r="G20" s="22"/>
      <c r="H20" s="19">
        <v>2821</v>
      </c>
      <c r="I20" s="20">
        <f t="shared" si="4"/>
        <v>46179</v>
      </c>
      <c r="J20" s="21">
        <f t="shared" si="5"/>
        <v>46179</v>
      </c>
      <c r="K20" s="22"/>
      <c r="L20" s="19">
        <v>3423</v>
      </c>
      <c r="M20" s="20">
        <f t="shared" si="6"/>
        <v>43635</v>
      </c>
      <c r="N20" s="21">
        <f t="shared" si="7"/>
        <v>43635</v>
      </c>
      <c r="O20" s="8"/>
      <c r="P20" s="11">
        <v>2450</v>
      </c>
      <c r="Q20" s="12">
        <f t="shared" si="8"/>
        <v>37210</v>
      </c>
      <c r="R20" s="13">
        <f t="shared" si="9"/>
        <v>37210</v>
      </c>
      <c r="S20" s="14"/>
      <c r="T20" s="15">
        <f t="shared" si="10"/>
        <v>-6425</v>
      </c>
      <c r="U20" s="16">
        <f t="shared" si="0"/>
        <v>-14.724418471410564</v>
      </c>
      <c r="V20" s="15">
        <f t="shared" si="11"/>
        <v>-6425</v>
      </c>
      <c r="W20" s="16">
        <f t="shared" si="1"/>
        <v>-14.724418471410564</v>
      </c>
    </row>
    <row r="21" spans="2:24" ht="19.5" customHeight="1">
      <c r="B21" s="17">
        <v>41285</v>
      </c>
      <c r="C21" s="18"/>
      <c r="D21" s="19">
        <v>4578</v>
      </c>
      <c r="E21" s="20">
        <f t="shared" si="2"/>
        <v>55316</v>
      </c>
      <c r="F21" s="21">
        <f t="shared" si="3"/>
        <v>55316</v>
      </c>
      <c r="G21" s="22"/>
      <c r="H21" s="19">
        <v>4157</v>
      </c>
      <c r="I21" s="20">
        <f t="shared" si="4"/>
        <v>50336</v>
      </c>
      <c r="J21" s="21">
        <f t="shared" si="5"/>
        <v>50336</v>
      </c>
      <c r="K21" s="22"/>
      <c r="L21" s="19">
        <v>3751</v>
      </c>
      <c r="M21" s="20">
        <f t="shared" si="6"/>
        <v>47386</v>
      </c>
      <c r="N21" s="21">
        <f t="shared" si="7"/>
        <v>47386</v>
      </c>
      <c r="O21" s="8"/>
      <c r="P21" s="11">
        <v>2880</v>
      </c>
      <c r="Q21" s="12">
        <f t="shared" si="8"/>
        <v>40090</v>
      </c>
      <c r="R21" s="13">
        <f t="shared" si="9"/>
        <v>40090</v>
      </c>
      <c r="S21" s="14"/>
      <c r="T21" s="15">
        <f t="shared" si="10"/>
        <v>-7296</v>
      </c>
      <c r="U21" s="16">
        <f t="shared" si="0"/>
        <v>-15.396952686447474</v>
      </c>
      <c r="V21" s="15">
        <f t="shared" si="11"/>
        <v>-7296</v>
      </c>
      <c r="W21" s="16">
        <f t="shared" si="1"/>
        <v>-15.396952686447474</v>
      </c>
      <c r="X21" s="7"/>
    </row>
    <row r="22" spans="2:23" ht="19.5" customHeight="1">
      <c r="B22" s="17">
        <v>41286</v>
      </c>
      <c r="C22" s="18"/>
      <c r="D22" s="19">
        <v>4288</v>
      </c>
      <c r="E22" s="20">
        <f t="shared" si="2"/>
        <v>59604</v>
      </c>
      <c r="F22" s="21">
        <f t="shared" si="3"/>
        <v>59604</v>
      </c>
      <c r="G22" s="22"/>
      <c r="H22" s="19">
        <v>3478</v>
      </c>
      <c r="I22" s="20">
        <f t="shared" si="4"/>
        <v>53814</v>
      </c>
      <c r="J22" s="21">
        <f t="shared" si="5"/>
        <v>53814</v>
      </c>
      <c r="K22" s="22"/>
      <c r="L22" s="19">
        <v>1645</v>
      </c>
      <c r="M22" s="20">
        <f t="shared" si="6"/>
        <v>49031</v>
      </c>
      <c r="N22" s="21">
        <f t="shared" si="7"/>
        <v>49031</v>
      </c>
      <c r="O22" s="8"/>
      <c r="P22" s="11">
        <v>3742</v>
      </c>
      <c r="Q22" s="12">
        <f t="shared" si="8"/>
        <v>43832</v>
      </c>
      <c r="R22" s="13">
        <f t="shared" si="9"/>
        <v>43832</v>
      </c>
      <c r="S22" s="14"/>
      <c r="T22" s="15">
        <f t="shared" si="10"/>
        <v>-5199</v>
      </c>
      <c r="U22" s="16">
        <f t="shared" si="0"/>
        <v>-10.60349574758826</v>
      </c>
      <c r="V22" s="15">
        <f t="shared" si="11"/>
        <v>-5199</v>
      </c>
      <c r="W22" s="16">
        <f t="shared" si="1"/>
        <v>-10.60349574758826</v>
      </c>
    </row>
    <row r="23" spans="2:23" ht="19.5" customHeight="1">
      <c r="B23" s="17">
        <v>41287</v>
      </c>
      <c r="C23" s="18"/>
      <c r="D23" s="19">
        <v>3276</v>
      </c>
      <c r="E23" s="20">
        <f t="shared" si="2"/>
        <v>62880</v>
      </c>
      <c r="F23" s="21">
        <f t="shared" si="3"/>
        <v>62880</v>
      </c>
      <c r="G23" s="22"/>
      <c r="H23" s="19">
        <v>1552</v>
      </c>
      <c r="I23" s="20">
        <f t="shared" si="4"/>
        <v>55366</v>
      </c>
      <c r="J23" s="21">
        <f t="shared" si="5"/>
        <v>55366</v>
      </c>
      <c r="K23" s="22"/>
      <c r="L23" s="19">
        <v>3476</v>
      </c>
      <c r="M23" s="20">
        <f t="shared" si="6"/>
        <v>52507</v>
      </c>
      <c r="N23" s="21">
        <f t="shared" si="7"/>
        <v>52507</v>
      </c>
      <c r="O23" s="8"/>
      <c r="P23" s="11">
        <v>4954</v>
      </c>
      <c r="Q23" s="12">
        <f t="shared" si="8"/>
        <v>48786</v>
      </c>
      <c r="R23" s="13">
        <f t="shared" si="9"/>
        <v>48786</v>
      </c>
      <c r="S23" s="14"/>
      <c r="T23" s="15">
        <f t="shared" si="10"/>
        <v>-3721</v>
      </c>
      <c r="U23" s="16">
        <f t="shared" si="0"/>
        <v>-7.08667415773135</v>
      </c>
      <c r="V23" s="15">
        <f t="shared" si="11"/>
        <v>-3721</v>
      </c>
      <c r="W23" s="16">
        <f t="shared" si="1"/>
        <v>-7.08667415773135</v>
      </c>
    </row>
    <row r="24" spans="2:23" ht="19.5" customHeight="1">
      <c r="B24" s="17">
        <v>41288</v>
      </c>
      <c r="C24" s="18"/>
      <c r="D24" s="19">
        <v>3010</v>
      </c>
      <c r="E24" s="20">
        <f t="shared" si="2"/>
        <v>65890</v>
      </c>
      <c r="F24" s="21">
        <f t="shared" si="3"/>
        <v>65890</v>
      </c>
      <c r="G24" s="22"/>
      <c r="H24" s="19">
        <v>2842</v>
      </c>
      <c r="I24" s="20">
        <f t="shared" si="4"/>
        <v>58208</v>
      </c>
      <c r="J24" s="21">
        <f t="shared" si="5"/>
        <v>58208</v>
      </c>
      <c r="K24" s="22"/>
      <c r="L24" s="19">
        <v>5746</v>
      </c>
      <c r="M24" s="20">
        <f t="shared" si="6"/>
        <v>58253</v>
      </c>
      <c r="N24" s="21">
        <f t="shared" si="7"/>
        <v>58253</v>
      </c>
      <c r="O24" s="8"/>
      <c r="P24" s="11">
        <v>2308</v>
      </c>
      <c r="Q24" s="12">
        <f t="shared" si="8"/>
        <v>51094</v>
      </c>
      <c r="R24" s="13">
        <f t="shared" si="9"/>
        <v>51094</v>
      </c>
      <c r="S24" s="14"/>
      <c r="T24" s="15">
        <f t="shared" si="10"/>
        <v>-7159</v>
      </c>
      <c r="U24" s="16">
        <f t="shared" si="0"/>
        <v>-12.28949581995777</v>
      </c>
      <c r="V24" s="15">
        <f t="shared" si="11"/>
        <v>-7159</v>
      </c>
      <c r="W24" s="16">
        <f t="shared" si="1"/>
        <v>-12.28949581995777</v>
      </c>
    </row>
    <row r="25" spans="2:23" ht="19.5" customHeight="1">
      <c r="B25" s="17">
        <v>41289</v>
      </c>
      <c r="C25" s="18"/>
      <c r="D25" s="19">
        <v>3165</v>
      </c>
      <c r="E25" s="20">
        <f t="shared" si="2"/>
        <v>69055</v>
      </c>
      <c r="F25" s="21">
        <f t="shared" si="3"/>
        <v>69055</v>
      </c>
      <c r="G25" s="22"/>
      <c r="H25" s="19">
        <v>5348</v>
      </c>
      <c r="I25" s="20">
        <f t="shared" si="4"/>
        <v>63556</v>
      </c>
      <c r="J25" s="21">
        <f t="shared" si="5"/>
        <v>63556</v>
      </c>
      <c r="K25" s="22"/>
      <c r="L25" s="19">
        <v>5671</v>
      </c>
      <c r="M25" s="20">
        <f t="shared" si="6"/>
        <v>63924</v>
      </c>
      <c r="N25" s="21">
        <f t="shared" si="7"/>
        <v>63924</v>
      </c>
      <c r="O25" s="8"/>
      <c r="P25" s="11">
        <v>3296</v>
      </c>
      <c r="Q25" s="12">
        <f t="shared" si="8"/>
        <v>54390</v>
      </c>
      <c r="R25" s="13">
        <f t="shared" si="9"/>
        <v>54390</v>
      </c>
      <c r="S25" s="14"/>
      <c r="T25" s="15">
        <f t="shared" si="10"/>
        <v>-9534</v>
      </c>
      <c r="U25" s="16">
        <f t="shared" si="0"/>
        <v>-14.914586070959265</v>
      </c>
      <c r="V25" s="15">
        <f t="shared" si="11"/>
        <v>-9534</v>
      </c>
      <c r="W25" s="16">
        <f t="shared" si="1"/>
        <v>-14.914586070959265</v>
      </c>
    </row>
    <row r="26" spans="2:23" ht="19.5" customHeight="1">
      <c r="B26" s="17">
        <v>41290</v>
      </c>
      <c r="C26" s="18"/>
      <c r="D26" s="19">
        <v>5783</v>
      </c>
      <c r="E26" s="20">
        <f t="shared" si="2"/>
        <v>74838</v>
      </c>
      <c r="F26" s="21">
        <f t="shared" si="3"/>
        <v>74838</v>
      </c>
      <c r="G26" s="22"/>
      <c r="H26" s="19">
        <v>4273</v>
      </c>
      <c r="I26" s="20">
        <f t="shared" si="4"/>
        <v>67829</v>
      </c>
      <c r="J26" s="21">
        <f t="shared" si="5"/>
        <v>67829</v>
      </c>
      <c r="K26" s="22"/>
      <c r="L26" s="19">
        <v>2253</v>
      </c>
      <c r="M26" s="20">
        <f t="shared" si="6"/>
        <v>66177</v>
      </c>
      <c r="N26" s="21">
        <f t="shared" si="7"/>
        <v>66177</v>
      </c>
      <c r="O26" s="8"/>
      <c r="P26" s="11">
        <v>1624</v>
      </c>
      <c r="Q26" s="12">
        <f t="shared" si="8"/>
        <v>56014</v>
      </c>
      <c r="R26" s="13">
        <f t="shared" si="9"/>
        <v>56014</v>
      </c>
      <c r="S26" s="14"/>
      <c r="T26" s="15">
        <f t="shared" si="10"/>
        <v>-10163</v>
      </c>
      <c r="U26" s="16">
        <f t="shared" si="0"/>
        <v>-15.357299363827313</v>
      </c>
      <c r="V26" s="15">
        <f t="shared" si="11"/>
        <v>-10163</v>
      </c>
      <c r="W26" s="16">
        <f t="shared" si="1"/>
        <v>-15.357299363827313</v>
      </c>
    </row>
    <row r="27" spans="2:23" ht="19.5" customHeight="1">
      <c r="B27" s="17">
        <v>41291</v>
      </c>
      <c r="C27" s="18"/>
      <c r="D27" s="19">
        <v>5226</v>
      </c>
      <c r="E27" s="20">
        <f t="shared" si="2"/>
        <v>80064</v>
      </c>
      <c r="F27" s="21">
        <f t="shared" si="3"/>
        <v>80064</v>
      </c>
      <c r="G27" s="22"/>
      <c r="H27" s="19">
        <v>2662</v>
      </c>
      <c r="I27" s="20">
        <f t="shared" si="4"/>
        <v>70491</v>
      </c>
      <c r="J27" s="21">
        <f t="shared" si="5"/>
        <v>70491</v>
      </c>
      <c r="K27" s="22"/>
      <c r="L27" s="19">
        <v>4411</v>
      </c>
      <c r="M27" s="20">
        <f t="shared" si="6"/>
        <v>70588</v>
      </c>
      <c r="N27" s="21">
        <f t="shared" si="7"/>
        <v>70588</v>
      </c>
      <c r="O27" s="8"/>
      <c r="P27" s="11">
        <v>2100</v>
      </c>
      <c r="Q27" s="12">
        <f t="shared" si="8"/>
        <v>58114</v>
      </c>
      <c r="R27" s="13">
        <f t="shared" si="9"/>
        <v>58114</v>
      </c>
      <c r="S27" s="14"/>
      <c r="T27" s="15">
        <f t="shared" si="10"/>
        <v>-12474</v>
      </c>
      <c r="U27" s="16">
        <f t="shared" si="0"/>
        <v>-17.67155890519635</v>
      </c>
      <c r="V27" s="15">
        <f t="shared" si="11"/>
        <v>-12474</v>
      </c>
      <c r="W27" s="16">
        <f t="shared" si="1"/>
        <v>-17.67155890519635</v>
      </c>
    </row>
    <row r="28" spans="2:23" ht="19.5" customHeight="1">
      <c r="B28" s="17">
        <v>41292</v>
      </c>
      <c r="C28" s="18"/>
      <c r="D28" s="19">
        <v>3570</v>
      </c>
      <c r="E28" s="20">
        <f t="shared" si="2"/>
        <v>83634</v>
      </c>
      <c r="F28" s="21">
        <f t="shared" si="3"/>
        <v>83634</v>
      </c>
      <c r="G28" s="22"/>
      <c r="H28" s="19">
        <v>4239</v>
      </c>
      <c r="I28" s="20">
        <f t="shared" si="4"/>
        <v>74730</v>
      </c>
      <c r="J28" s="21">
        <f t="shared" si="5"/>
        <v>74730</v>
      </c>
      <c r="K28" s="22"/>
      <c r="L28" s="19">
        <v>3154</v>
      </c>
      <c r="M28" s="20">
        <f t="shared" si="6"/>
        <v>73742</v>
      </c>
      <c r="N28" s="21">
        <f t="shared" si="7"/>
        <v>73742</v>
      </c>
      <c r="O28" s="8"/>
      <c r="P28" s="11">
        <v>2891</v>
      </c>
      <c r="Q28" s="12">
        <f t="shared" si="8"/>
        <v>61005</v>
      </c>
      <c r="R28" s="13">
        <f t="shared" si="9"/>
        <v>61005</v>
      </c>
      <c r="S28" s="14"/>
      <c r="T28" s="15">
        <f t="shared" si="10"/>
        <v>-12737</v>
      </c>
      <c r="U28" s="16">
        <f t="shared" si="0"/>
        <v>-17.272382088904557</v>
      </c>
      <c r="V28" s="15">
        <f t="shared" si="11"/>
        <v>-12737</v>
      </c>
      <c r="W28" s="16">
        <f t="shared" si="1"/>
        <v>-17.272382088904557</v>
      </c>
    </row>
    <row r="29" spans="2:23" ht="19.5" customHeight="1">
      <c r="B29" s="17">
        <v>41293</v>
      </c>
      <c r="C29" s="18"/>
      <c r="D29" s="19">
        <v>3227</v>
      </c>
      <c r="E29" s="20">
        <f t="shared" si="2"/>
        <v>86861</v>
      </c>
      <c r="F29" s="21">
        <f t="shared" si="3"/>
        <v>86861</v>
      </c>
      <c r="G29" s="22"/>
      <c r="H29" s="19">
        <v>3216</v>
      </c>
      <c r="I29" s="20">
        <f t="shared" si="4"/>
        <v>77946</v>
      </c>
      <c r="J29" s="21">
        <f t="shared" si="5"/>
        <v>77946</v>
      </c>
      <c r="K29" s="22"/>
      <c r="L29" s="19">
        <v>1473</v>
      </c>
      <c r="M29" s="20">
        <f t="shared" si="6"/>
        <v>75215</v>
      </c>
      <c r="N29" s="21">
        <f t="shared" si="7"/>
        <v>75215</v>
      </c>
      <c r="O29" s="8"/>
      <c r="P29" s="11">
        <v>4274</v>
      </c>
      <c r="Q29" s="12">
        <f t="shared" si="8"/>
        <v>65279</v>
      </c>
      <c r="R29" s="13">
        <f t="shared" si="9"/>
        <v>65279</v>
      </c>
      <c r="S29" s="14"/>
      <c r="T29" s="15">
        <f t="shared" si="10"/>
        <v>-9936</v>
      </c>
      <c r="U29" s="16">
        <f t="shared" si="0"/>
        <v>-13.210130957920626</v>
      </c>
      <c r="V29" s="15">
        <f t="shared" si="11"/>
        <v>-9936</v>
      </c>
      <c r="W29" s="16">
        <f t="shared" si="1"/>
        <v>-13.210130957920626</v>
      </c>
    </row>
    <row r="30" spans="2:23" ht="19.5" customHeight="1">
      <c r="B30" s="17">
        <v>41294</v>
      </c>
      <c r="C30" s="18"/>
      <c r="D30" s="19">
        <v>4032</v>
      </c>
      <c r="E30" s="20">
        <f t="shared" si="2"/>
        <v>90893</v>
      </c>
      <c r="F30" s="21">
        <f t="shared" si="3"/>
        <v>90893</v>
      </c>
      <c r="G30" s="22"/>
      <c r="H30" s="19">
        <v>2190</v>
      </c>
      <c r="I30" s="20">
        <f t="shared" si="4"/>
        <v>80136</v>
      </c>
      <c r="J30" s="21">
        <f t="shared" si="5"/>
        <v>80136</v>
      </c>
      <c r="K30" s="22"/>
      <c r="L30" s="19">
        <v>3365</v>
      </c>
      <c r="M30" s="20">
        <f t="shared" si="6"/>
        <v>78580</v>
      </c>
      <c r="N30" s="21">
        <f t="shared" si="7"/>
        <v>78580</v>
      </c>
      <c r="O30" s="8"/>
      <c r="P30" s="11">
        <v>5356</v>
      </c>
      <c r="Q30" s="12">
        <f t="shared" si="8"/>
        <v>70635</v>
      </c>
      <c r="R30" s="13">
        <f t="shared" si="9"/>
        <v>70635</v>
      </c>
      <c r="S30" s="14"/>
      <c r="T30" s="15">
        <f t="shared" si="10"/>
        <v>-7945</v>
      </c>
      <c r="U30" s="16">
        <f t="shared" si="0"/>
        <v>-10.110715194706032</v>
      </c>
      <c r="V30" s="15">
        <f t="shared" si="11"/>
        <v>-7945</v>
      </c>
      <c r="W30" s="16">
        <f t="shared" si="1"/>
        <v>-10.110715194706032</v>
      </c>
    </row>
    <row r="31" spans="2:23" ht="19.5" customHeight="1">
      <c r="B31" s="17">
        <v>41295</v>
      </c>
      <c r="C31" s="18"/>
      <c r="D31" s="19">
        <v>2746</v>
      </c>
      <c r="E31" s="20">
        <f t="shared" si="2"/>
        <v>93639</v>
      </c>
      <c r="F31" s="21">
        <f t="shared" si="3"/>
        <v>93639</v>
      </c>
      <c r="G31" s="22"/>
      <c r="H31" s="19">
        <v>3349</v>
      </c>
      <c r="I31" s="20">
        <f t="shared" si="4"/>
        <v>83485</v>
      </c>
      <c r="J31" s="21">
        <f t="shared" si="5"/>
        <v>83485</v>
      </c>
      <c r="K31" s="22"/>
      <c r="L31" s="19">
        <v>5208</v>
      </c>
      <c r="M31" s="20">
        <f t="shared" si="6"/>
        <v>83788</v>
      </c>
      <c r="N31" s="21">
        <f t="shared" si="7"/>
        <v>83788</v>
      </c>
      <c r="O31" s="8"/>
      <c r="P31" s="11">
        <v>2380</v>
      </c>
      <c r="Q31" s="12">
        <f t="shared" si="8"/>
        <v>73015</v>
      </c>
      <c r="R31" s="13">
        <f t="shared" si="9"/>
        <v>73015</v>
      </c>
      <c r="S31" s="14"/>
      <c r="T31" s="15">
        <f t="shared" si="10"/>
        <v>-10773</v>
      </c>
      <c r="U31" s="16">
        <f t="shared" si="0"/>
        <v>-12.857449754141403</v>
      </c>
      <c r="V31" s="15">
        <f t="shared" si="11"/>
        <v>-10773</v>
      </c>
      <c r="W31" s="16">
        <f t="shared" si="1"/>
        <v>-12.857449754141403</v>
      </c>
    </row>
    <row r="32" spans="2:23" ht="19.5" customHeight="1">
      <c r="B32" s="17">
        <v>41296</v>
      </c>
      <c r="C32" s="18"/>
      <c r="D32" s="19">
        <v>3438</v>
      </c>
      <c r="E32" s="20">
        <f t="shared" si="2"/>
        <v>97077</v>
      </c>
      <c r="F32" s="21">
        <f t="shared" si="3"/>
        <v>97077</v>
      </c>
      <c r="G32" s="22"/>
      <c r="H32" s="19">
        <v>4667</v>
      </c>
      <c r="I32" s="20">
        <f t="shared" si="4"/>
        <v>88152</v>
      </c>
      <c r="J32" s="21">
        <f t="shared" si="5"/>
        <v>88152</v>
      </c>
      <c r="K32" s="22"/>
      <c r="L32" s="19">
        <v>5369</v>
      </c>
      <c r="M32" s="20">
        <f t="shared" si="6"/>
        <v>89157</v>
      </c>
      <c r="N32" s="21">
        <f t="shared" si="7"/>
        <v>89157</v>
      </c>
      <c r="O32" s="8"/>
      <c r="P32" s="11">
        <v>3350</v>
      </c>
      <c r="Q32" s="12">
        <f t="shared" si="8"/>
        <v>76365</v>
      </c>
      <c r="R32" s="13">
        <f t="shared" si="9"/>
        <v>76365</v>
      </c>
      <c r="S32" s="14"/>
      <c r="T32" s="15">
        <f t="shared" si="10"/>
        <v>-12792</v>
      </c>
      <c r="U32" s="16">
        <f t="shared" si="0"/>
        <v>-14.34772367845486</v>
      </c>
      <c r="V32" s="15">
        <f t="shared" si="11"/>
        <v>-12792</v>
      </c>
      <c r="W32" s="16">
        <f t="shared" si="1"/>
        <v>-14.34772367845486</v>
      </c>
    </row>
    <row r="33" spans="2:23" ht="19.5" customHeight="1">
      <c r="B33" s="17">
        <v>41297</v>
      </c>
      <c r="C33" s="18"/>
      <c r="D33" s="19">
        <v>5721</v>
      </c>
      <c r="E33" s="20">
        <f t="shared" si="2"/>
        <v>102798</v>
      </c>
      <c r="F33" s="21">
        <f t="shared" si="3"/>
        <v>102798</v>
      </c>
      <c r="G33" s="22"/>
      <c r="H33" s="19">
        <v>4999</v>
      </c>
      <c r="I33" s="20">
        <f t="shared" si="4"/>
        <v>93151</v>
      </c>
      <c r="J33" s="21">
        <f t="shared" si="5"/>
        <v>93151</v>
      </c>
      <c r="K33" s="22"/>
      <c r="L33" s="19">
        <v>3062</v>
      </c>
      <c r="M33" s="20">
        <f t="shared" si="6"/>
        <v>92219</v>
      </c>
      <c r="N33" s="21">
        <f t="shared" si="7"/>
        <v>92219</v>
      </c>
      <c r="O33" s="8"/>
      <c r="P33" s="11">
        <v>1978</v>
      </c>
      <c r="Q33" s="12">
        <f t="shared" si="8"/>
        <v>78343</v>
      </c>
      <c r="R33" s="13">
        <f t="shared" si="9"/>
        <v>78343</v>
      </c>
      <c r="S33" s="14"/>
      <c r="T33" s="15">
        <f t="shared" si="10"/>
        <v>-13876</v>
      </c>
      <c r="U33" s="16">
        <f t="shared" si="0"/>
        <v>-15.046790791485485</v>
      </c>
      <c r="V33" s="15">
        <f t="shared" si="11"/>
        <v>-13876</v>
      </c>
      <c r="W33" s="16">
        <f t="shared" si="1"/>
        <v>-15.046790791485485</v>
      </c>
    </row>
    <row r="34" spans="2:23" ht="19.5" customHeight="1">
      <c r="B34" s="17">
        <v>41298</v>
      </c>
      <c r="C34" s="18"/>
      <c r="D34" s="19">
        <v>4544</v>
      </c>
      <c r="E34" s="20">
        <f t="shared" si="2"/>
        <v>107342</v>
      </c>
      <c r="F34" s="21">
        <f t="shared" si="3"/>
        <v>107342</v>
      </c>
      <c r="G34" s="22"/>
      <c r="H34" s="19">
        <v>3148</v>
      </c>
      <c r="I34" s="20">
        <f t="shared" si="4"/>
        <v>96299</v>
      </c>
      <c r="J34" s="21">
        <f t="shared" si="5"/>
        <v>96299</v>
      </c>
      <c r="K34" s="22"/>
      <c r="L34" s="19">
        <v>3263</v>
      </c>
      <c r="M34" s="20">
        <f t="shared" si="6"/>
        <v>95482</v>
      </c>
      <c r="N34" s="21">
        <f t="shared" si="7"/>
        <v>95482</v>
      </c>
      <c r="O34" s="8"/>
      <c r="P34" s="11">
        <v>2779</v>
      </c>
      <c r="Q34" s="12">
        <f t="shared" si="8"/>
        <v>81122</v>
      </c>
      <c r="R34" s="13">
        <f t="shared" si="9"/>
        <v>81122</v>
      </c>
      <c r="S34" s="14"/>
      <c r="T34" s="15">
        <f t="shared" si="10"/>
        <v>-14360</v>
      </c>
      <c r="U34" s="16">
        <f t="shared" si="0"/>
        <v>-15.039483881778764</v>
      </c>
      <c r="V34" s="15">
        <f t="shared" si="11"/>
        <v>-14360</v>
      </c>
      <c r="W34" s="16">
        <f t="shared" si="1"/>
        <v>-15.039483881778764</v>
      </c>
    </row>
    <row r="35" spans="2:23" ht="19.5" customHeight="1">
      <c r="B35" s="17">
        <v>41299</v>
      </c>
      <c r="C35" s="18"/>
      <c r="D35" s="19">
        <v>4079</v>
      </c>
      <c r="E35" s="20">
        <f t="shared" si="2"/>
        <v>111421</v>
      </c>
      <c r="F35" s="21">
        <f t="shared" si="3"/>
        <v>111421</v>
      </c>
      <c r="G35" s="22"/>
      <c r="H35" s="19">
        <v>3798</v>
      </c>
      <c r="I35" s="20">
        <f t="shared" si="4"/>
        <v>100097</v>
      </c>
      <c r="J35" s="21">
        <f t="shared" si="5"/>
        <v>100097</v>
      </c>
      <c r="K35" s="22"/>
      <c r="L35" s="19">
        <v>3237</v>
      </c>
      <c r="M35" s="20">
        <f t="shared" si="6"/>
        <v>98719</v>
      </c>
      <c r="N35" s="21">
        <f t="shared" si="7"/>
        <v>98719</v>
      </c>
      <c r="O35" s="8"/>
      <c r="P35" s="11">
        <v>3280</v>
      </c>
      <c r="Q35" s="12">
        <f t="shared" si="8"/>
        <v>84402</v>
      </c>
      <c r="R35" s="13">
        <f t="shared" si="9"/>
        <v>84402</v>
      </c>
      <c r="S35" s="14"/>
      <c r="T35" s="15">
        <f t="shared" si="10"/>
        <v>-14317</v>
      </c>
      <c r="U35" s="16">
        <f t="shared" si="0"/>
        <v>-14.502780619738855</v>
      </c>
      <c r="V35" s="15">
        <f t="shared" si="11"/>
        <v>-14317</v>
      </c>
      <c r="W35" s="16">
        <f t="shared" si="1"/>
        <v>-14.502780619738855</v>
      </c>
    </row>
    <row r="36" spans="2:23" ht="19.5" customHeight="1">
      <c r="B36" s="17">
        <v>41300</v>
      </c>
      <c r="C36" s="18"/>
      <c r="D36" s="19">
        <v>3272</v>
      </c>
      <c r="E36" s="20">
        <f t="shared" si="2"/>
        <v>114693</v>
      </c>
      <c r="F36" s="21">
        <f t="shared" si="3"/>
        <v>114693</v>
      </c>
      <c r="G36" s="22"/>
      <c r="H36" s="19">
        <v>3910</v>
      </c>
      <c r="I36" s="20">
        <f t="shared" si="4"/>
        <v>104007</v>
      </c>
      <c r="J36" s="21">
        <f t="shared" si="5"/>
        <v>104007</v>
      </c>
      <c r="K36" s="22"/>
      <c r="L36" s="19">
        <v>1962</v>
      </c>
      <c r="M36" s="20">
        <f t="shared" si="6"/>
        <v>100681</v>
      </c>
      <c r="N36" s="21">
        <f t="shared" si="7"/>
        <v>100681</v>
      </c>
      <c r="O36" s="8"/>
      <c r="P36" s="11">
        <v>5213</v>
      </c>
      <c r="Q36" s="12">
        <f t="shared" si="8"/>
        <v>89615</v>
      </c>
      <c r="R36" s="13">
        <f t="shared" si="9"/>
        <v>89615</v>
      </c>
      <c r="S36" s="14"/>
      <c r="T36" s="15">
        <f t="shared" si="10"/>
        <v>-11066</v>
      </c>
      <c r="U36" s="16">
        <f t="shared" si="0"/>
        <v>-10.991150266683883</v>
      </c>
      <c r="V36" s="15">
        <f t="shared" si="11"/>
        <v>-11066</v>
      </c>
      <c r="W36" s="16">
        <f t="shared" si="1"/>
        <v>-10.991150266683883</v>
      </c>
    </row>
    <row r="37" spans="2:23" ht="19.5" customHeight="1">
      <c r="B37" s="17">
        <v>41301</v>
      </c>
      <c r="C37" s="18"/>
      <c r="D37" s="19">
        <v>4155</v>
      </c>
      <c r="E37" s="20">
        <f t="shared" si="2"/>
        <v>118848</v>
      </c>
      <c r="F37" s="21">
        <f t="shared" si="3"/>
        <v>118848</v>
      </c>
      <c r="G37" s="22"/>
      <c r="H37" s="19">
        <v>2376</v>
      </c>
      <c r="I37" s="20">
        <f t="shared" si="4"/>
        <v>106383</v>
      </c>
      <c r="J37" s="21">
        <f t="shared" si="5"/>
        <v>106383</v>
      </c>
      <c r="K37" s="22"/>
      <c r="L37" s="19">
        <v>3629</v>
      </c>
      <c r="M37" s="20">
        <f t="shared" si="6"/>
        <v>104310</v>
      </c>
      <c r="N37" s="21">
        <f t="shared" si="7"/>
        <v>104310</v>
      </c>
      <c r="O37" s="8"/>
      <c r="P37" s="11">
        <v>7212</v>
      </c>
      <c r="Q37" s="12">
        <f t="shared" si="8"/>
        <v>96827</v>
      </c>
      <c r="R37" s="13">
        <f t="shared" si="9"/>
        <v>96827</v>
      </c>
      <c r="S37" s="14"/>
      <c r="T37" s="15">
        <f t="shared" si="10"/>
        <v>-7483</v>
      </c>
      <c r="U37" s="16">
        <f t="shared" si="0"/>
        <v>-7.173808839037485</v>
      </c>
      <c r="V37" s="15">
        <f t="shared" si="11"/>
        <v>-7483</v>
      </c>
      <c r="W37" s="16">
        <f t="shared" si="1"/>
        <v>-7.173808839037485</v>
      </c>
    </row>
    <row r="38" spans="2:23" ht="19.5" customHeight="1">
      <c r="B38" s="17">
        <v>41302</v>
      </c>
      <c r="C38" s="18"/>
      <c r="D38" s="19">
        <v>3280</v>
      </c>
      <c r="E38" s="20">
        <f t="shared" si="2"/>
        <v>122128</v>
      </c>
      <c r="F38" s="21">
        <f t="shared" si="3"/>
        <v>122128</v>
      </c>
      <c r="G38" s="22"/>
      <c r="H38" s="19">
        <v>3960</v>
      </c>
      <c r="I38" s="20">
        <f t="shared" si="4"/>
        <v>110343</v>
      </c>
      <c r="J38" s="21">
        <f t="shared" si="5"/>
        <v>110343</v>
      </c>
      <c r="K38" s="22"/>
      <c r="L38" s="19">
        <v>5602</v>
      </c>
      <c r="M38" s="20">
        <f t="shared" si="6"/>
        <v>109912</v>
      </c>
      <c r="N38" s="21">
        <f t="shared" si="7"/>
        <v>109912</v>
      </c>
      <c r="O38" s="8"/>
      <c r="P38" s="11">
        <v>2466</v>
      </c>
      <c r="Q38" s="12">
        <f t="shared" si="8"/>
        <v>99293</v>
      </c>
      <c r="R38" s="13">
        <f t="shared" si="9"/>
        <v>99293</v>
      </c>
      <c r="S38" s="14"/>
      <c r="T38" s="15">
        <f t="shared" si="10"/>
        <v>-10619</v>
      </c>
      <c r="U38" s="16">
        <f t="shared" si="0"/>
        <v>-9.661365456001164</v>
      </c>
      <c r="V38" s="15">
        <f t="shared" si="11"/>
        <v>-10619</v>
      </c>
      <c r="W38" s="16">
        <f t="shared" si="1"/>
        <v>-9.661365456001164</v>
      </c>
    </row>
    <row r="39" spans="2:23" ht="19.5" customHeight="1">
      <c r="B39" s="17">
        <v>41303</v>
      </c>
      <c r="C39" s="18"/>
      <c r="D39" s="19">
        <v>4285</v>
      </c>
      <c r="E39" s="20">
        <f t="shared" si="2"/>
        <v>126413</v>
      </c>
      <c r="F39" s="21">
        <f t="shared" si="3"/>
        <v>126413</v>
      </c>
      <c r="G39" s="22"/>
      <c r="H39" s="19">
        <v>6565</v>
      </c>
      <c r="I39" s="20">
        <f t="shared" si="4"/>
        <v>116908</v>
      </c>
      <c r="J39" s="21">
        <f t="shared" si="5"/>
        <v>116908</v>
      </c>
      <c r="K39" s="22"/>
      <c r="L39" s="19">
        <v>6063</v>
      </c>
      <c r="M39" s="20">
        <f t="shared" si="6"/>
        <v>115975</v>
      </c>
      <c r="N39" s="21">
        <f t="shared" si="7"/>
        <v>115975</v>
      </c>
      <c r="O39" s="8"/>
      <c r="P39" s="11">
        <v>3739</v>
      </c>
      <c r="Q39" s="12">
        <f t="shared" si="8"/>
        <v>103032</v>
      </c>
      <c r="R39" s="13">
        <f t="shared" si="9"/>
        <v>103032</v>
      </c>
      <c r="S39" s="14"/>
      <c r="T39" s="15">
        <f t="shared" si="10"/>
        <v>-12943</v>
      </c>
      <c r="U39" s="16">
        <f t="shared" si="0"/>
        <v>-11.160163828411296</v>
      </c>
      <c r="V39" s="15">
        <f t="shared" si="11"/>
        <v>-12943</v>
      </c>
      <c r="W39" s="16">
        <f t="shared" si="1"/>
        <v>-11.160163828411296</v>
      </c>
    </row>
    <row r="40" spans="2:23" ht="19.5" customHeight="1">
      <c r="B40" s="17">
        <v>41304</v>
      </c>
      <c r="C40" s="18"/>
      <c r="D40" s="19">
        <v>6861</v>
      </c>
      <c r="E40" s="20">
        <f t="shared" si="2"/>
        <v>133274</v>
      </c>
      <c r="F40" s="21">
        <f t="shared" si="3"/>
        <v>133274</v>
      </c>
      <c r="G40" s="22"/>
      <c r="H40" s="19">
        <v>5291</v>
      </c>
      <c r="I40" s="20">
        <f t="shared" si="4"/>
        <v>122199</v>
      </c>
      <c r="J40" s="21">
        <f t="shared" si="5"/>
        <v>122199</v>
      </c>
      <c r="K40" s="22"/>
      <c r="L40" s="19">
        <v>3246</v>
      </c>
      <c r="M40" s="20">
        <f t="shared" si="6"/>
        <v>119221</v>
      </c>
      <c r="N40" s="21">
        <f t="shared" si="7"/>
        <v>119221</v>
      </c>
      <c r="O40" s="8"/>
      <c r="P40" s="11">
        <v>2085</v>
      </c>
      <c r="Q40" s="12">
        <f t="shared" si="8"/>
        <v>105117</v>
      </c>
      <c r="R40" s="13">
        <f t="shared" si="9"/>
        <v>105117</v>
      </c>
      <c r="S40" s="14"/>
      <c r="T40" s="15">
        <f t="shared" si="10"/>
        <v>-14104</v>
      </c>
      <c r="U40" s="16">
        <f t="shared" si="0"/>
        <v>-11.830130597797368</v>
      </c>
      <c r="V40" s="15">
        <f t="shared" si="11"/>
        <v>-14104</v>
      </c>
      <c r="W40" s="16">
        <f t="shared" si="1"/>
        <v>-11.830130597797368</v>
      </c>
    </row>
    <row r="41" spans="2:23" ht="19.5" customHeight="1">
      <c r="B41" s="17">
        <v>41305</v>
      </c>
      <c r="C41" s="18"/>
      <c r="D41" s="19">
        <v>6745</v>
      </c>
      <c r="E41" s="20">
        <f t="shared" si="2"/>
        <v>140019</v>
      </c>
      <c r="F41" s="21">
        <f t="shared" si="3"/>
        <v>140019</v>
      </c>
      <c r="G41" s="22"/>
      <c r="H41" s="19">
        <v>4073</v>
      </c>
      <c r="I41" s="20">
        <f t="shared" si="4"/>
        <v>126272</v>
      </c>
      <c r="J41" s="21">
        <f t="shared" si="5"/>
        <v>126272</v>
      </c>
      <c r="K41" s="22"/>
      <c r="L41" s="19">
        <v>3093</v>
      </c>
      <c r="M41" s="20">
        <f t="shared" si="6"/>
        <v>122314</v>
      </c>
      <c r="N41" s="21">
        <f t="shared" si="7"/>
        <v>122314</v>
      </c>
      <c r="O41" s="8"/>
      <c r="P41" s="11">
        <v>2947</v>
      </c>
      <c r="Q41" s="12">
        <f t="shared" si="8"/>
        <v>108064</v>
      </c>
      <c r="R41" s="13">
        <f t="shared" si="9"/>
        <v>108064</v>
      </c>
      <c r="S41" s="14"/>
      <c r="T41" s="15">
        <f t="shared" si="10"/>
        <v>-14250</v>
      </c>
      <c r="U41" s="16">
        <f t="shared" si="0"/>
        <v>-11.650342560949687</v>
      </c>
      <c r="V41" s="15">
        <f t="shared" si="11"/>
        <v>-14250</v>
      </c>
      <c r="W41" s="16">
        <f t="shared" si="1"/>
        <v>-11.650342560949687</v>
      </c>
    </row>
    <row r="42" spans="2:23" ht="19.5" customHeight="1">
      <c r="B42" s="64" t="s">
        <v>9</v>
      </c>
      <c r="C42" s="18"/>
      <c r="D42" s="62" t="s">
        <v>14</v>
      </c>
      <c r="E42" s="63"/>
      <c r="F42" s="66">
        <f>SUM(D11:D41)+D7</f>
        <v>140019</v>
      </c>
      <c r="G42" s="22"/>
      <c r="H42" s="62" t="s">
        <v>15</v>
      </c>
      <c r="I42" s="63"/>
      <c r="J42" s="66">
        <f>SUM(H11:H41)+H7</f>
        <v>126272</v>
      </c>
      <c r="K42" s="22"/>
      <c r="L42" s="62" t="s">
        <v>16</v>
      </c>
      <c r="M42" s="63"/>
      <c r="N42" s="66">
        <f>SUM(L11:L41)+L7</f>
        <v>122314</v>
      </c>
      <c r="O42" s="8"/>
      <c r="P42" s="70" t="s">
        <v>17</v>
      </c>
      <c r="Q42" s="71"/>
      <c r="R42" s="66">
        <f>SUM(P11:P41)+P7</f>
        <v>108064</v>
      </c>
      <c r="S42" s="23"/>
      <c r="T42" s="68"/>
      <c r="U42" s="68"/>
      <c r="V42" s="68"/>
      <c r="W42" s="68"/>
    </row>
    <row r="43" spans="2:23" ht="19.5" customHeight="1">
      <c r="B43" s="65"/>
      <c r="C43" s="23"/>
      <c r="D43" s="60">
        <f>SUM(D11:D41)</f>
        <v>140019</v>
      </c>
      <c r="E43" s="61"/>
      <c r="F43" s="67"/>
      <c r="G43" s="14"/>
      <c r="H43" s="60">
        <f>SUM(H11:H41)</f>
        <v>126272</v>
      </c>
      <c r="I43" s="61"/>
      <c r="J43" s="67"/>
      <c r="K43" s="14"/>
      <c r="L43" s="60">
        <f>SUM(L11:L41)</f>
        <v>122314</v>
      </c>
      <c r="M43" s="61"/>
      <c r="N43" s="67"/>
      <c r="O43" s="1"/>
      <c r="P43" s="60">
        <f>SUM(P11:P41)</f>
        <v>108064</v>
      </c>
      <c r="Q43" s="61"/>
      <c r="R43" s="67"/>
      <c r="S43" s="23"/>
      <c r="T43" s="69"/>
      <c r="U43" s="69"/>
      <c r="V43" s="69"/>
      <c r="W43" s="69"/>
    </row>
  </sheetData>
  <sheetProtection/>
  <mergeCells count="44">
    <mergeCell ref="T42:W43"/>
    <mergeCell ref="R42:R43"/>
    <mergeCell ref="P43:Q43"/>
    <mergeCell ref="J42:J43"/>
    <mergeCell ref="H43:I43"/>
    <mergeCell ref="L42:M42"/>
    <mergeCell ref="N42:N43"/>
    <mergeCell ref="P42:Q42"/>
    <mergeCell ref="E9:E10"/>
    <mergeCell ref="L43:M43"/>
    <mergeCell ref="H42:I42"/>
    <mergeCell ref="L9:L10"/>
    <mergeCell ref="M9:M10"/>
    <mergeCell ref="B42:B43"/>
    <mergeCell ref="D42:E42"/>
    <mergeCell ref="D43:E43"/>
    <mergeCell ref="F42:F43"/>
    <mergeCell ref="N9:N10"/>
    <mergeCell ref="F9:F10"/>
    <mergeCell ref="H5:J5"/>
    <mergeCell ref="P7:R7"/>
    <mergeCell ref="I9:I10"/>
    <mergeCell ref="J9:J10"/>
    <mergeCell ref="H9:H10"/>
    <mergeCell ref="T9:U9"/>
    <mergeCell ref="D7:F7"/>
    <mergeCell ref="L5:N5"/>
    <mergeCell ref="H6:J6"/>
    <mergeCell ref="H7:J7"/>
    <mergeCell ref="D9:D10"/>
    <mergeCell ref="P5:R5"/>
    <mergeCell ref="P6:R6"/>
    <mergeCell ref="L6:N6"/>
    <mergeCell ref="L7:N7"/>
    <mergeCell ref="V9:W9"/>
    <mergeCell ref="R9:R10"/>
    <mergeCell ref="B2:W2"/>
    <mergeCell ref="B3:W3"/>
    <mergeCell ref="T5:W7"/>
    <mergeCell ref="P9:P10"/>
    <mergeCell ref="B9:B10"/>
    <mergeCell ref="Q9:Q10"/>
    <mergeCell ref="D5:F5"/>
    <mergeCell ref="D6:F6"/>
  </mergeCells>
  <conditionalFormatting sqref="T11:W41">
    <cfRule type="cellIs" priority="1" dxfId="3" operator="lessThan" stopIfTrue="1">
      <formula>0</formula>
    </cfRule>
    <cfRule type="cellIs" priority="3" dxfId="4" operator="lessThan" stopIfTrue="1">
      <formula>0</formula>
    </cfRule>
  </conditionalFormatting>
  <conditionalFormatting sqref="P11:P16">
    <cfRule type="expression" priority="2" dxfId="5" stopIfTrue="1">
      <formula>$K$9&gt;0</formula>
    </cfRule>
  </conditionalFormatting>
  <printOptions horizontalCentered="1"/>
  <pageMargins left="0.11811023622047245" right="0.11811023622047245" top="0.1968503937007874" bottom="0.07874015748031496" header="0.5118110236220472" footer="0.5118110236220472"/>
  <pageSetup horizontalDpi="300" verticalDpi="300" orientation="landscape" paperSize="9" scale="63" r:id="rId2"/>
  <ignoredErrors>
    <ignoredError sqref="T12 V12" formula="1"/>
    <ignoredError sqref="Q43:R43 Q42" formulaRange="1"/>
    <ignoredError sqref="T28:W36 T37:W37 V38:W3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2013-01-29T06:42:41Z</cp:lastPrinted>
  <dcterms:created xsi:type="dcterms:W3CDTF">2003-10-20T07:27:17Z</dcterms:created>
  <dcterms:modified xsi:type="dcterms:W3CDTF">2013-02-04T05:47:55Z</dcterms:modified>
  <cp:category/>
  <cp:version/>
  <cp:contentType/>
  <cp:contentStatus/>
</cp:coreProperties>
</file>