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Aralık_2007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<sst xmlns="http://schemas.openxmlformats.org/spreadsheetml/2006/main" count="25" uniqueCount="13">
  <si>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</si>
  <si>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2005 YILI</t>
  </si>
  <si>
    <t>AYLIK</t>
  </si>
  <si>
    <t>YILLIK</t>
  </si>
  <si>
    <t>GEÇEN AYLAR DEVİR</t>
  </si>
  <si>
    <t>GÜNLÜK</t>
  </si>
  <si>
    <t>2006 YILI</t>
  </si>
  <si>
    <t>2005 / 2006 YILI KARŞILAŞTIRMASI</t>
  </si>
  <si>
    <t>2007 YILI</t>
  </si>
  <si>
    <t>2006 / 2007 YILI KARŞILAŞTIRMASI</t>
  </si>
  <si>
    <t>ANTALYA İL KÜLTÜR VE TURİZM MÜDÜRLÜĞÜ</t>
  </si>
  <si>
    <t>İstatistik verilerine, yurt dışında yaşayan vatandaş ziyaretçiler de dahildir.</t>
  </si>
  <si>
    <t>A N T A L Y A  H A V A   L İ M A N I   G Ü N L Ü K   G E L E N   Y O L C U   İ S T A T İ S T İ Ğ İ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</si>
</sst>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d\ mmmm\ dddd"/>
    <numFmt numFmtId="185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2"/>
      <color indexed="18"/>
      <name val="Arial"/>
      <family val="2"/>
    </font>
    <font>
      <b/>
      <sz val="18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C12">
      <selection activeCell="R42" sqref="R42:S42"/>
    </sheetView>
  </sheetViews>
  <sheetFormatPr defaultColWidth="9.00390625" defaultRowHeight="13.5" customHeight="1"/>
  <cols>
    <col min="1" max="1" width="0.6171875" style="1" customWidth="1"/>
    <col min="2" max="2" width="14.75390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11.37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45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2:24" s="2" customFormat="1" ht="22.5" customHeight="1"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ht="11.25" customHeight="1"/>
    <row r="5" spans="2:24" ht="6" customHeight="1">
      <c r="B5" s="62" t="s">
        <v>0</v>
      </c>
      <c r="C5" s="6"/>
      <c r="D5" s="7"/>
      <c r="E5" s="8"/>
      <c r="F5" s="9"/>
      <c r="H5" s="7"/>
      <c r="I5" s="8"/>
      <c r="J5" s="9"/>
      <c r="L5" s="53" t="s">
        <v>7</v>
      </c>
      <c r="M5" s="54"/>
      <c r="N5" s="54"/>
      <c r="O5" s="55"/>
      <c r="P5" s="10"/>
      <c r="Q5" s="7"/>
      <c r="R5" s="8"/>
      <c r="S5" s="9"/>
      <c r="U5" s="53" t="s">
        <v>9</v>
      </c>
      <c r="V5" s="54"/>
      <c r="W5" s="54"/>
      <c r="X5" s="55"/>
    </row>
    <row r="6" spans="2:24" s="11" customFormat="1" ht="18" customHeight="1">
      <c r="B6" s="63"/>
      <c r="C6" s="6"/>
      <c r="D6" s="65" t="s">
        <v>1</v>
      </c>
      <c r="E6" s="66"/>
      <c r="F6" s="67"/>
      <c r="G6" s="12"/>
      <c r="H6" s="65" t="s">
        <v>6</v>
      </c>
      <c r="I6" s="66"/>
      <c r="J6" s="67"/>
      <c r="K6" s="12"/>
      <c r="L6" s="56"/>
      <c r="M6" s="57"/>
      <c r="N6" s="57"/>
      <c r="O6" s="58"/>
      <c r="P6" s="10"/>
      <c r="Q6" s="65" t="s">
        <v>8</v>
      </c>
      <c r="R6" s="66"/>
      <c r="S6" s="67"/>
      <c r="U6" s="56"/>
      <c r="V6" s="57"/>
      <c r="W6" s="57"/>
      <c r="X6" s="58"/>
    </row>
    <row r="7" spans="2:24" s="11" customFormat="1" ht="16.5" customHeight="1">
      <c r="B7" s="63"/>
      <c r="C7" s="6"/>
      <c r="D7" s="49" t="s">
        <v>4</v>
      </c>
      <c r="E7" s="50"/>
      <c r="F7" s="51"/>
      <c r="G7" s="16"/>
      <c r="H7" s="49" t="s">
        <v>4</v>
      </c>
      <c r="I7" s="50"/>
      <c r="J7" s="51"/>
      <c r="K7" s="16"/>
      <c r="L7" s="56"/>
      <c r="M7" s="57"/>
      <c r="N7" s="57"/>
      <c r="O7" s="58"/>
      <c r="P7" s="10"/>
      <c r="Q7" s="49" t="s">
        <v>4</v>
      </c>
      <c r="R7" s="50"/>
      <c r="S7" s="51"/>
      <c r="U7" s="56"/>
      <c r="V7" s="57"/>
      <c r="W7" s="57"/>
      <c r="X7" s="58"/>
    </row>
    <row r="8" spans="2:24" s="11" customFormat="1" ht="9" customHeight="1">
      <c r="B8" s="63"/>
      <c r="C8" s="6"/>
      <c r="D8" s="13"/>
      <c r="E8" s="14"/>
      <c r="F8" s="15"/>
      <c r="G8" s="16"/>
      <c r="H8" s="13"/>
      <c r="I8" s="14"/>
      <c r="J8" s="15"/>
      <c r="K8" s="16"/>
      <c r="L8" s="56"/>
      <c r="M8" s="57"/>
      <c r="N8" s="57"/>
      <c r="O8" s="58"/>
      <c r="P8" s="10"/>
      <c r="Q8" s="17"/>
      <c r="R8" s="18"/>
      <c r="S8" s="19"/>
      <c r="U8" s="56"/>
      <c r="V8" s="57"/>
      <c r="W8" s="57"/>
      <c r="X8" s="58"/>
    </row>
    <row r="9" spans="2:24" s="11" customFormat="1" ht="20.25" customHeight="1">
      <c r="B9" s="63"/>
      <c r="C9" s="6"/>
      <c r="D9" s="46">
        <v>7131577</v>
      </c>
      <c r="E9" s="47"/>
      <c r="F9" s="48"/>
      <c r="G9" s="20"/>
      <c r="H9" s="46">
        <v>6265726</v>
      </c>
      <c r="I9" s="47"/>
      <c r="J9" s="48"/>
      <c r="K9" s="20"/>
      <c r="L9" s="56"/>
      <c r="M9" s="57"/>
      <c r="N9" s="57"/>
      <c r="O9" s="58"/>
      <c r="P9" s="10"/>
      <c r="Q9" s="46">
        <v>7506190</v>
      </c>
      <c r="R9" s="47"/>
      <c r="S9" s="48"/>
      <c r="U9" s="56"/>
      <c r="V9" s="57"/>
      <c r="W9" s="57"/>
      <c r="X9" s="58"/>
    </row>
    <row r="10" spans="2:24" ht="4.5" customHeight="1">
      <c r="B10" s="63"/>
      <c r="C10" s="6"/>
      <c r="D10" s="21"/>
      <c r="E10" s="22"/>
      <c r="F10" s="23"/>
      <c r="H10" s="21"/>
      <c r="I10" s="22"/>
      <c r="J10" s="23"/>
      <c r="L10" s="59"/>
      <c r="M10" s="60"/>
      <c r="N10" s="60"/>
      <c r="O10" s="61"/>
      <c r="P10" s="10"/>
      <c r="Q10" s="21"/>
      <c r="R10" s="22"/>
      <c r="S10" s="23"/>
      <c r="U10" s="59"/>
      <c r="V10" s="60"/>
      <c r="W10" s="60"/>
      <c r="X10" s="61"/>
    </row>
    <row r="11" spans="2:24" ht="48.75" customHeight="1">
      <c r="B11" s="64"/>
      <c r="C11" s="6"/>
      <c r="D11" s="24" t="s">
        <v>5</v>
      </c>
      <c r="E11" s="25" t="s">
        <v>2</v>
      </c>
      <c r="F11" s="24" t="s">
        <v>3</v>
      </c>
      <c r="G11" s="26"/>
      <c r="H11" s="24" t="s">
        <v>5</v>
      </c>
      <c r="I11" s="25" t="s">
        <v>2</v>
      </c>
      <c r="J11" s="24" t="s">
        <v>3</v>
      </c>
      <c r="K11" s="27"/>
      <c r="L11" s="69" t="s">
        <v>2</v>
      </c>
      <c r="M11" s="70"/>
      <c r="N11" s="69" t="s">
        <v>3</v>
      </c>
      <c r="O11" s="70"/>
      <c r="P11" s="28"/>
      <c r="Q11" s="24" t="s">
        <v>5</v>
      </c>
      <c r="R11" s="25" t="s">
        <v>2</v>
      </c>
      <c r="S11" s="24" t="s">
        <v>3</v>
      </c>
      <c r="U11" s="69" t="s">
        <v>2</v>
      </c>
      <c r="V11" s="70"/>
      <c r="W11" s="69" t="s">
        <v>3</v>
      </c>
      <c r="X11" s="70"/>
    </row>
    <row r="12" spans="2:24" ht="16.5" customHeight="1">
      <c r="B12" s="42">
        <v>39417</v>
      </c>
      <c r="C12" s="29"/>
      <c r="D12" s="30">
        <v>3152</v>
      </c>
      <c r="E12" s="30">
        <f>D12</f>
        <v>3152</v>
      </c>
      <c r="F12" s="30">
        <f aca="true" t="shared" si="0" ref="F12:F42">E12+$D$9</f>
        <v>7134729</v>
      </c>
      <c r="G12" s="31"/>
      <c r="H12" s="30">
        <v>3659</v>
      </c>
      <c r="I12" s="30">
        <f>H12</f>
        <v>3659</v>
      </c>
      <c r="J12" s="30">
        <f aca="true" t="shared" si="1" ref="J12:J42">I12+$H$9</f>
        <v>6269385</v>
      </c>
      <c r="K12" s="32"/>
      <c r="L12" s="30">
        <f aca="true" t="shared" si="2" ref="L12:L42">I12-E12</f>
        <v>507</v>
      </c>
      <c r="M12" s="33">
        <f aca="true" t="shared" si="3" ref="M12:M42">L12/E12</f>
        <v>0.1608502538071066</v>
      </c>
      <c r="N12" s="30">
        <f aca="true" t="shared" si="4" ref="N12:N42">J12-F12</f>
        <v>-865344</v>
      </c>
      <c r="O12" s="33">
        <f aca="true" t="shared" si="5" ref="O12:O42">N12/F12</f>
        <v>-0.12128617639156301</v>
      </c>
      <c r="P12" s="34"/>
      <c r="Q12" s="30">
        <v>5972</v>
      </c>
      <c r="R12" s="30">
        <f>Q12</f>
        <v>5972</v>
      </c>
      <c r="S12" s="30">
        <f>R12+$Q$9</f>
        <v>7512162</v>
      </c>
      <c r="U12" s="30">
        <f aca="true" t="shared" si="6" ref="U12:U30">IF(R12="","",R12-I12)</f>
        <v>2313</v>
      </c>
      <c r="V12" s="33">
        <f aca="true" t="shared" si="7" ref="V12:V30">IF(U12="","",U12/I12)</f>
        <v>0.632139928942334</v>
      </c>
      <c r="W12" s="30">
        <f aca="true" t="shared" si="8" ref="W12:W30">IF(S12="","",S12-J12)</f>
        <v>1242777</v>
      </c>
      <c r="X12" s="33">
        <f aca="true" t="shared" si="9" ref="X12:X30">IF(W12="","",W12/J12)</f>
        <v>0.19822949140944446</v>
      </c>
    </row>
    <row r="13" spans="2:24" ht="16.5" customHeight="1">
      <c r="B13" s="42">
        <f>B12+1</f>
        <v>39418</v>
      </c>
      <c r="C13" s="29"/>
      <c r="D13" s="30">
        <v>4059</v>
      </c>
      <c r="E13" s="30">
        <f aca="true" t="shared" si="10" ref="E13:E42">E12+D13</f>
        <v>7211</v>
      </c>
      <c r="F13" s="30">
        <f t="shared" si="0"/>
        <v>7138788</v>
      </c>
      <c r="G13" s="31"/>
      <c r="H13" s="30">
        <v>5408</v>
      </c>
      <c r="I13" s="30">
        <f aca="true" t="shared" si="11" ref="I13:I42">I12+H13</f>
        <v>9067</v>
      </c>
      <c r="J13" s="30">
        <f t="shared" si="1"/>
        <v>6274793</v>
      </c>
      <c r="K13" s="32"/>
      <c r="L13" s="30">
        <f t="shared" si="2"/>
        <v>1856</v>
      </c>
      <c r="M13" s="33">
        <f t="shared" si="3"/>
        <v>0.25738455137983635</v>
      </c>
      <c r="N13" s="30">
        <f t="shared" si="4"/>
        <v>-863995</v>
      </c>
      <c r="O13" s="33">
        <f t="shared" si="5"/>
        <v>-0.12102824737196285</v>
      </c>
      <c r="P13" s="34"/>
      <c r="Q13" s="30">
        <v>5544</v>
      </c>
      <c r="R13" s="30">
        <f aca="true" t="shared" si="12" ref="R13:R42">IF(Q13&lt;1,"",R12+Q13)</f>
        <v>11516</v>
      </c>
      <c r="S13" s="30">
        <f>R13+$Q$9</f>
        <v>7517706</v>
      </c>
      <c r="U13" s="30">
        <f t="shared" si="6"/>
        <v>2449</v>
      </c>
      <c r="V13" s="33">
        <f t="shared" si="7"/>
        <v>0.27010036395720743</v>
      </c>
      <c r="W13" s="30">
        <f t="shared" si="8"/>
        <v>1242913</v>
      </c>
      <c r="X13" s="33">
        <f t="shared" si="9"/>
        <v>0.19808031914359564</v>
      </c>
    </row>
    <row r="14" spans="2:24" ht="16.5" customHeight="1">
      <c r="B14" s="42">
        <f aca="true" t="shared" si="13" ref="B14:B42">B13+1</f>
        <v>39419</v>
      </c>
      <c r="C14" s="29"/>
      <c r="D14" s="30">
        <v>4902</v>
      </c>
      <c r="E14" s="30">
        <f t="shared" si="10"/>
        <v>12113</v>
      </c>
      <c r="F14" s="30">
        <f t="shared" si="0"/>
        <v>7143690</v>
      </c>
      <c r="G14" s="31"/>
      <c r="H14" s="30">
        <v>4775</v>
      </c>
      <c r="I14" s="30">
        <f t="shared" si="11"/>
        <v>13842</v>
      </c>
      <c r="J14" s="30">
        <f t="shared" si="1"/>
        <v>6279568</v>
      </c>
      <c r="K14" s="32"/>
      <c r="L14" s="30">
        <f t="shared" si="2"/>
        <v>1729</v>
      </c>
      <c r="M14" s="33">
        <f t="shared" si="3"/>
        <v>0.14273920581193758</v>
      </c>
      <c r="N14" s="30">
        <f t="shared" si="4"/>
        <v>-864122</v>
      </c>
      <c r="O14" s="33">
        <f t="shared" si="5"/>
        <v>-0.12096297571703139</v>
      </c>
      <c r="P14" s="34"/>
      <c r="Q14" s="30">
        <v>3780</v>
      </c>
      <c r="R14" s="37">
        <f t="shared" si="12"/>
        <v>15296</v>
      </c>
      <c r="S14" s="30">
        <f>R14+$Q$9</f>
        <v>7521486</v>
      </c>
      <c r="U14" s="30">
        <f t="shared" si="6"/>
        <v>1454</v>
      </c>
      <c r="V14" s="33">
        <f t="shared" si="7"/>
        <v>0.10504262389828059</v>
      </c>
      <c r="W14" s="30">
        <f t="shared" si="8"/>
        <v>1241918</v>
      </c>
      <c r="X14" s="33">
        <f t="shared" si="9"/>
        <v>0.1977712479584583</v>
      </c>
    </row>
    <row r="15" spans="2:24" ht="16.5" customHeight="1">
      <c r="B15" s="42">
        <f t="shared" si="13"/>
        <v>39420</v>
      </c>
      <c r="C15" s="29"/>
      <c r="D15" s="30">
        <v>5631</v>
      </c>
      <c r="E15" s="30">
        <f t="shared" si="10"/>
        <v>17744</v>
      </c>
      <c r="F15" s="30">
        <f t="shared" si="0"/>
        <v>7149321</v>
      </c>
      <c r="G15" s="31"/>
      <c r="H15" s="30">
        <v>2802</v>
      </c>
      <c r="I15" s="30">
        <f t="shared" si="11"/>
        <v>16644</v>
      </c>
      <c r="J15" s="30">
        <f t="shared" si="1"/>
        <v>6282370</v>
      </c>
      <c r="K15" s="32"/>
      <c r="L15" s="30">
        <f t="shared" si="2"/>
        <v>-1100</v>
      </c>
      <c r="M15" s="33">
        <f t="shared" si="3"/>
        <v>-0.06199278629395852</v>
      </c>
      <c r="N15" s="30">
        <f t="shared" si="4"/>
        <v>-866951</v>
      </c>
      <c r="O15" s="33">
        <f t="shared" si="5"/>
        <v>-0.12126340389527901</v>
      </c>
      <c r="P15" s="34"/>
      <c r="Q15" s="30">
        <v>5083</v>
      </c>
      <c r="R15" s="37">
        <f t="shared" si="12"/>
        <v>20379</v>
      </c>
      <c r="S15" s="30">
        <f>R15+$Q$9</f>
        <v>7526569</v>
      </c>
      <c r="U15" s="30">
        <f t="shared" si="6"/>
        <v>3735</v>
      </c>
      <c r="V15" s="33">
        <f t="shared" si="7"/>
        <v>0.22440519105984139</v>
      </c>
      <c r="W15" s="30">
        <f t="shared" si="8"/>
        <v>1244199</v>
      </c>
      <c r="X15" s="33">
        <f t="shared" si="9"/>
        <v>0.19804611953769038</v>
      </c>
    </row>
    <row r="16" spans="2:24" ht="16.5" customHeight="1">
      <c r="B16" s="42">
        <f t="shared" si="13"/>
        <v>39421</v>
      </c>
      <c r="C16" s="29"/>
      <c r="D16" s="30">
        <v>2572</v>
      </c>
      <c r="E16" s="30">
        <f t="shared" si="10"/>
        <v>20316</v>
      </c>
      <c r="F16" s="30">
        <f t="shared" si="0"/>
        <v>7151893</v>
      </c>
      <c r="G16" s="31"/>
      <c r="H16" s="30">
        <v>3544</v>
      </c>
      <c r="I16" s="30">
        <f t="shared" si="11"/>
        <v>20188</v>
      </c>
      <c r="J16" s="30">
        <f t="shared" si="1"/>
        <v>6285914</v>
      </c>
      <c r="K16" s="32"/>
      <c r="L16" s="30">
        <f t="shared" si="2"/>
        <v>-128</v>
      </c>
      <c r="M16" s="33">
        <f t="shared" si="3"/>
        <v>-0.006300452845048238</v>
      </c>
      <c r="N16" s="30">
        <f t="shared" si="4"/>
        <v>-865979</v>
      </c>
      <c r="O16" s="33">
        <f t="shared" si="5"/>
        <v>-0.12108388646194791</v>
      </c>
      <c r="P16" s="34"/>
      <c r="Q16" s="30">
        <v>3519</v>
      </c>
      <c r="R16" s="37">
        <f t="shared" si="12"/>
        <v>23898</v>
      </c>
      <c r="S16" s="30">
        <f aca="true" t="shared" si="14" ref="S16:S30">IF(Q16&lt;1,"",S15+Q16)</f>
        <v>7530088</v>
      </c>
      <c r="U16" s="30">
        <f t="shared" si="6"/>
        <v>3710</v>
      </c>
      <c r="V16" s="33">
        <f t="shared" si="7"/>
        <v>0.18377253814147018</v>
      </c>
      <c r="W16" s="30">
        <f t="shared" si="8"/>
        <v>1244174</v>
      </c>
      <c r="X16" s="33">
        <f t="shared" si="9"/>
        <v>0.19793048393598767</v>
      </c>
    </row>
    <row r="17" spans="2:24" ht="16.5" customHeight="1">
      <c r="B17" s="42">
        <f t="shared" si="13"/>
        <v>39422</v>
      </c>
      <c r="C17" s="29"/>
      <c r="D17" s="30">
        <v>4471</v>
      </c>
      <c r="E17" s="30">
        <f t="shared" si="10"/>
        <v>24787</v>
      </c>
      <c r="F17" s="30">
        <f t="shared" si="0"/>
        <v>7156364</v>
      </c>
      <c r="G17" s="31"/>
      <c r="H17" s="30">
        <v>2000</v>
      </c>
      <c r="I17" s="30">
        <f t="shared" si="11"/>
        <v>22188</v>
      </c>
      <c r="J17" s="30">
        <f t="shared" si="1"/>
        <v>6287914</v>
      </c>
      <c r="K17" s="32"/>
      <c r="L17" s="30">
        <f t="shared" si="2"/>
        <v>-2599</v>
      </c>
      <c r="M17" s="33">
        <f t="shared" si="3"/>
        <v>-0.10485335054665752</v>
      </c>
      <c r="N17" s="30">
        <f t="shared" si="4"/>
        <v>-868450</v>
      </c>
      <c r="O17" s="33">
        <f t="shared" si="5"/>
        <v>-0.12135352533772738</v>
      </c>
      <c r="P17" s="34"/>
      <c r="Q17" s="30">
        <v>3754</v>
      </c>
      <c r="R17" s="37">
        <f t="shared" si="12"/>
        <v>27652</v>
      </c>
      <c r="S17" s="30">
        <f t="shared" si="14"/>
        <v>7533842</v>
      </c>
      <c r="U17" s="30">
        <f t="shared" si="6"/>
        <v>5464</v>
      </c>
      <c r="V17" s="33">
        <f t="shared" si="7"/>
        <v>0.24625923922841175</v>
      </c>
      <c r="W17" s="30">
        <f t="shared" si="8"/>
        <v>1245928</v>
      </c>
      <c r="X17" s="33">
        <f t="shared" si="9"/>
        <v>0.19814647592190351</v>
      </c>
    </row>
    <row r="18" spans="2:24" ht="16.5" customHeight="1">
      <c r="B18" s="42">
        <f t="shared" si="13"/>
        <v>39423</v>
      </c>
      <c r="C18" s="29"/>
      <c r="D18" s="30">
        <v>2461</v>
      </c>
      <c r="E18" s="30">
        <f t="shared" si="10"/>
        <v>27248</v>
      </c>
      <c r="F18" s="30">
        <f t="shared" si="0"/>
        <v>7158825</v>
      </c>
      <c r="G18" s="31"/>
      <c r="H18" s="30">
        <v>2471</v>
      </c>
      <c r="I18" s="30">
        <f t="shared" si="11"/>
        <v>24659</v>
      </c>
      <c r="J18" s="30">
        <f t="shared" si="1"/>
        <v>6290385</v>
      </c>
      <c r="K18" s="32"/>
      <c r="L18" s="30">
        <f t="shared" si="2"/>
        <v>-2589</v>
      </c>
      <c r="M18" s="33">
        <f t="shared" si="3"/>
        <v>-0.09501614797416325</v>
      </c>
      <c r="N18" s="30">
        <f t="shared" si="4"/>
        <v>-868440</v>
      </c>
      <c r="O18" s="33">
        <f t="shared" si="5"/>
        <v>-0.12131041057715478</v>
      </c>
      <c r="P18" s="34"/>
      <c r="Q18" s="30">
        <v>3367</v>
      </c>
      <c r="R18" s="37">
        <f t="shared" si="12"/>
        <v>31019</v>
      </c>
      <c r="S18" s="30">
        <f t="shared" si="14"/>
        <v>7537209</v>
      </c>
      <c r="U18" s="30">
        <f t="shared" si="6"/>
        <v>6360</v>
      </c>
      <c r="V18" s="33">
        <f t="shared" si="7"/>
        <v>0.2579180015410195</v>
      </c>
      <c r="W18" s="30">
        <f t="shared" si="8"/>
        <v>1246824</v>
      </c>
      <c r="X18" s="33">
        <f t="shared" si="9"/>
        <v>0.19821107929005935</v>
      </c>
    </row>
    <row r="19" spans="2:24" ht="16.5" customHeight="1">
      <c r="B19" s="42">
        <f t="shared" si="13"/>
        <v>39424</v>
      </c>
      <c r="C19" s="29"/>
      <c r="D19" s="30">
        <v>2753</v>
      </c>
      <c r="E19" s="30">
        <f t="shared" si="10"/>
        <v>30001</v>
      </c>
      <c r="F19" s="30">
        <f t="shared" si="0"/>
        <v>7161578</v>
      </c>
      <c r="G19" s="31"/>
      <c r="H19" s="30">
        <v>3757</v>
      </c>
      <c r="I19" s="30">
        <f t="shared" si="11"/>
        <v>28416</v>
      </c>
      <c r="J19" s="30">
        <f t="shared" si="1"/>
        <v>6294142</v>
      </c>
      <c r="K19" s="32"/>
      <c r="L19" s="30">
        <f t="shared" si="2"/>
        <v>-1585</v>
      </c>
      <c r="M19" s="33">
        <f t="shared" si="3"/>
        <v>-0.05283157228092397</v>
      </c>
      <c r="N19" s="30">
        <f t="shared" si="4"/>
        <v>-867436</v>
      </c>
      <c r="O19" s="33">
        <f t="shared" si="5"/>
        <v>-0.12112358477419362</v>
      </c>
      <c r="P19" s="34"/>
      <c r="Q19" s="30">
        <v>4798</v>
      </c>
      <c r="R19" s="37">
        <f t="shared" si="12"/>
        <v>35817</v>
      </c>
      <c r="S19" s="30">
        <f t="shared" si="14"/>
        <v>7542007</v>
      </c>
      <c r="U19" s="30">
        <f t="shared" si="6"/>
        <v>7401</v>
      </c>
      <c r="V19" s="33">
        <f t="shared" si="7"/>
        <v>0.2604518581081081</v>
      </c>
      <c r="W19" s="30">
        <f t="shared" si="8"/>
        <v>1247865</v>
      </c>
      <c r="X19" s="33">
        <f t="shared" si="9"/>
        <v>0.19825815814133205</v>
      </c>
    </row>
    <row r="20" spans="2:24" ht="16.5" customHeight="1">
      <c r="B20" s="42">
        <f t="shared" si="13"/>
        <v>39425</v>
      </c>
      <c r="C20" s="29"/>
      <c r="D20" s="30">
        <v>3612</v>
      </c>
      <c r="E20" s="30">
        <f t="shared" si="10"/>
        <v>33613</v>
      </c>
      <c r="F20" s="30">
        <f t="shared" si="0"/>
        <v>7165190</v>
      </c>
      <c r="G20" s="31"/>
      <c r="H20" s="30">
        <v>3979</v>
      </c>
      <c r="I20" s="30">
        <f t="shared" si="11"/>
        <v>32395</v>
      </c>
      <c r="J20" s="30">
        <f t="shared" si="1"/>
        <v>6298121</v>
      </c>
      <c r="K20" s="32"/>
      <c r="L20" s="30">
        <f t="shared" si="2"/>
        <v>-1218</v>
      </c>
      <c r="M20" s="33">
        <f t="shared" si="3"/>
        <v>-0.03623598012673668</v>
      </c>
      <c r="N20" s="30">
        <f t="shared" si="4"/>
        <v>-867069</v>
      </c>
      <c r="O20" s="33">
        <f t="shared" si="5"/>
        <v>-0.1210113060505025</v>
      </c>
      <c r="P20" s="34"/>
      <c r="Q20" s="30">
        <v>4444</v>
      </c>
      <c r="R20" s="37">
        <f t="shared" si="12"/>
        <v>40261</v>
      </c>
      <c r="S20" s="30">
        <f t="shared" si="14"/>
        <v>7546451</v>
      </c>
      <c r="U20" s="30">
        <f t="shared" si="6"/>
        <v>7866</v>
      </c>
      <c r="V20" s="33">
        <f t="shared" si="7"/>
        <v>0.24281524926686218</v>
      </c>
      <c r="W20" s="30">
        <f t="shared" si="8"/>
        <v>1248330</v>
      </c>
      <c r="X20" s="33">
        <f t="shared" si="9"/>
        <v>0.19820673499286534</v>
      </c>
    </row>
    <row r="21" spans="2:24" ht="16.5" customHeight="1">
      <c r="B21" s="42">
        <f t="shared" si="13"/>
        <v>39426</v>
      </c>
      <c r="C21" s="29"/>
      <c r="D21" s="30">
        <v>3139</v>
      </c>
      <c r="E21" s="30">
        <f t="shared" si="10"/>
        <v>36752</v>
      </c>
      <c r="F21" s="30">
        <f t="shared" si="0"/>
        <v>7168329</v>
      </c>
      <c r="G21" s="31"/>
      <c r="H21" s="30">
        <v>4734</v>
      </c>
      <c r="I21" s="30">
        <f t="shared" si="11"/>
        <v>37129</v>
      </c>
      <c r="J21" s="30">
        <f t="shared" si="1"/>
        <v>6302855</v>
      </c>
      <c r="K21" s="32"/>
      <c r="L21" s="30">
        <f t="shared" si="2"/>
        <v>377</v>
      </c>
      <c r="M21" s="33">
        <f t="shared" si="3"/>
        <v>0.010257945145842403</v>
      </c>
      <c r="N21" s="30">
        <f t="shared" si="4"/>
        <v>-865474</v>
      </c>
      <c r="O21" s="33">
        <f t="shared" si="5"/>
        <v>-0.12073580886145154</v>
      </c>
      <c r="P21" s="34"/>
      <c r="Q21" s="30">
        <v>3501</v>
      </c>
      <c r="R21" s="37">
        <f t="shared" si="12"/>
        <v>43762</v>
      </c>
      <c r="S21" s="30">
        <f t="shared" si="14"/>
        <v>7549952</v>
      </c>
      <c r="U21" s="30">
        <f t="shared" si="6"/>
        <v>6633</v>
      </c>
      <c r="V21" s="33">
        <f t="shared" si="7"/>
        <v>0.1786474184599639</v>
      </c>
      <c r="W21" s="30">
        <f t="shared" si="8"/>
        <v>1247097</v>
      </c>
      <c r="X21" s="33">
        <f t="shared" si="9"/>
        <v>0.1978622386204347</v>
      </c>
    </row>
    <row r="22" spans="2:24" ht="16.5" customHeight="1">
      <c r="B22" s="42">
        <f t="shared" si="13"/>
        <v>39427</v>
      </c>
      <c r="C22" s="29"/>
      <c r="D22" s="30">
        <v>5177</v>
      </c>
      <c r="E22" s="30">
        <f t="shared" si="10"/>
        <v>41929</v>
      </c>
      <c r="F22" s="30">
        <f t="shared" si="0"/>
        <v>7173506</v>
      </c>
      <c r="G22" s="31"/>
      <c r="H22" s="30">
        <v>2472</v>
      </c>
      <c r="I22" s="30">
        <f t="shared" si="11"/>
        <v>39601</v>
      </c>
      <c r="J22" s="30">
        <f t="shared" si="1"/>
        <v>6305327</v>
      </c>
      <c r="K22" s="32"/>
      <c r="L22" s="30">
        <f t="shared" si="2"/>
        <v>-2328</v>
      </c>
      <c r="M22" s="33">
        <f t="shared" si="3"/>
        <v>-0.05552243077583534</v>
      </c>
      <c r="N22" s="30">
        <f t="shared" si="4"/>
        <v>-868179</v>
      </c>
      <c r="O22" s="33">
        <f t="shared" si="5"/>
        <v>-0.12102575783724165</v>
      </c>
      <c r="P22" s="34"/>
      <c r="Q22" s="30">
        <v>3977</v>
      </c>
      <c r="R22" s="37">
        <f t="shared" si="12"/>
        <v>47739</v>
      </c>
      <c r="S22" s="30">
        <f t="shared" si="14"/>
        <v>7553929</v>
      </c>
      <c r="U22" s="30">
        <f t="shared" si="6"/>
        <v>8138</v>
      </c>
      <c r="V22" s="33">
        <f t="shared" si="7"/>
        <v>0.20549986111461832</v>
      </c>
      <c r="W22" s="30">
        <f t="shared" si="8"/>
        <v>1248602</v>
      </c>
      <c r="X22" s="33">
        <f t="shared" si="9"/>
        <v>0.19802335390377057</v>
      </c>
    </row>
    <row r="23" spans="2:24" ht="16.5" customHeight="1">
      <c r="B23" s="42">
        <f t="shared" si="13"/>
        <v>39428</v>
      </c>
      <c r="C23" s="29"/>
      <c r="D23" s="30">
        <v>2140</v>
      </c>
      <c r="E23" s="30">
        <f t="shared" si="10"/>
        <v>44069</v>
      </c>
      <c r="F23" s="30">
        <f t="shared" si="0"/>
        <v>7175646</v>
      </c>
      <c r="G23" s="31"/>
      <c r="H23" s="30">
        <v>3317</v>
      </c>
      <c r="I23" s="30">
        <f t="shared" si="11"/>
        <v>42918</v>
      </c>
      <c r="J23" s="30">
        <f t="shared" si="1"/>
        <v>6308644</v>
      </c>
      <c r="K23" s="32"/>
      <c r="L23" s="30">
        <f t="shared" si="2"/>
        <v>-1151</v>
      </c>
      <c r="M23" s="33">
        <f t="shared" si="3"/>
        <v>-0.026118132927908506</v>
      </c>
      <c r="N23" s="30">
        <f t="shared" si="4"/>
        <v>-867002</v>
      </c>
      <c r="O23" s="33">
        <f t="shared" si="5"/>
        <v>-0.12082563716214541</v>
      </c>
      <c r="P23" s="34"/>
      <c r="Q23" s="30">
        <v>3283</v>
      </c>
      <c r="R23" s="37">
        <f t="shared" si="12"/>
        <v>51022</v>
      </c>
      <c r="S23" s="30">
        <f t="shared" si="14"/>
        <v>7557212</v>
      </c>
      <c r="U23" s="30">
        <f t="shared" si="6"/>
        <v>8104</v>
      </c>
      <c r="V23" s="33">
        <f t="shared" si="7"/>
        <v>0.1888252015471364</v>
      </c>
      <c r="W23" s="30">
        <f t="shared" si="8"/>
        <v>1248568</v>
      </c>
      <c r="X23" s="33">
        <f t="shared" si="9"/>
        <v>0.19791384646209234</v>
      </c>
    </row>
    <row r="24" spans="2:24" ht="16.5" customHeight="1">
      <c r="B24" s="42">
        <f t="shared" si="13"/>
        <v>39429</v>
      </c>
      <c r="C24" s="29"/>
      <c r="D24" s="30">
        <v>4675</v>
      </c>
      <c r="E24" s="30">
        <f t="shared" si="10"/>
        <v>48744</v>
      </c>
      <c r="F24" s="30">
        <f t="shared" si="0"/>
        <v>7180321</v>
      </c>
      <c r="G24" s="31"/>
      <c r="H24" s="30">
        <v>2079</v>
      </c>
      <c r="I24" s="30">
        <f t="shared" si="11"/>
        <v>44997</v>
      </c>
      <c r="J24" s="30">
        <f t="shared" si="1"/>
        <v>6310723</v>
      </c>
      <c r="K24" s="32"/>
      <c r="L24" s="30">
        <f t="shared" si="2"/>
        <v>-3747</v>
      </c>
      <c r="M24" s="33">
        <f t="shared" si="3"/>
        <v>-0.07687099950763171</v>
      </c>
      <c r="N24" s="30">
        <f t="shared" si="4"/>
        <v>-869598</v>
      </c>
      <c r="O24" s="33">
        <f t="shared" si="5"/>
        <v>-0.12110851311522144</v>
      </c>
      <c r="P24" s="34"/>
      <c r="Q24" s="30">
        <v>4178</v>
      </c>
      <c r="R24" s="37">
        <f t="shared" si="12"/>
        <v>55200</v>
      </c>
      <c r="S24" s="30">
        <f t="shared" si="14"/>
        <v>7561390</v>
      </c>
      <c r="U24" s="30">
        <f t="shared" si="6"/>
        <v>10203</v>
      </c>
      <c r="V24" s="33">
        <f t="shared" si="7"/>
        <v>0.22674844989665977</v>
      </c>
      <c r="W24" s="30">
        <f t="shared" si="8"/>
        <v>1250667</v>
      </c>
      <c r="X24" s="33">
        <f t="shared" si="9"/>
        <v>0.1981812543507297</v>
      </c>
    </row>
    <row r="25" spans="2:24" ht="16.5" customHeight="1">
      <c r="B25" s="42">
        <f t="shared" si="13"/>
        <v>39430</v>
      </c>
      <c r="C25" s="29"/>
      <c r="D25" s="30">
        <v>1653</v>
      </c>
      <c r="E25" s="30">
        <f t="shared" si="10"/>
        <v>50397</v>
      </c>
      <c r="F25" s="30">
        <f t="shared" si="0"/>
        <v>7181974</v>
      </c>
      <c r="G25" s="31"/>
      <c r="H25" s="30">
        <v>3409</v>
      </c>
      <c r="I25" s="30">
        <f t="shared" si="11"/>
        <v>48406</v>
      </c>
      <c r="J25" s="30">
        <f t="shared" si="1"/>
        <v>6314132</v>
      </c>
      <c r="K25" s="32"/>
      <c r="L25" s="30">
        <f t="shared" si="2"/>
        <v>-1991</v>
      </c>
      <c r="M25" s="33">
        <f t="shared" si="3"/>
        <v>-0.03950631982062424</v>
      </c>
      <c r="N25" s="30">
        <f t="shared" si="4"/>
        <v>-867842</v>
      </c>
      <c r="O25" s="33">
        <f t="shared" si="5"/>
        <v>-0.12083613780835185</v>
      </c>
      <c r="P25" s="34"/>
      <c r="Q25" s="30">
        <v>3573</v>
      </c>
      <c r="R25" s="37">
        <f t="shared" si="12"/>
        <v>58773</v>
      </c>
      <c r="S25" s="30">
        <f t="shared" si="14"/>
        <v>7564963</v>
      </c>
      <c r="U25" s="30">
        <f t="shared" si="6"/>
        <v>10367</v>
      </c>
      <c r="V25" s="33">
        <f t="shared" si="7"/>
        <v>0.21416766516547536</v>
      </c>
      <c r="W25" s="30">
        <f t="shared" si="8"/>
        <v>1250831</v>
      </c>
      <c r="X25" s="33">
        <f t="shared" si="9"/>
        <v>0.1981002297702994</v>
      </c>
    </row>
    <row r="26" spans="2:24" s="35" customFormat="1" ht="16.5" customHeight="1">
      <c r="B26" s="42">
        <f t="shared" si="13"/>
        <v>39431</v>
      </c>
      <c r="C26" s="36"/>
      <c r="D26" s="37">
        <v>2827</v>
      </c>
      <c r="E26" s="30">
        <f t="shared" si="10"/>
        <v>53224</v>
      </c>
      <c r="F26" s="37">
        <f t="shared" si="0"/>
        <v>7184801</v>
      </c>
      <c r="G26" s="38"/>
      <c r="H26" s="37">
        <v>3465</v>
      </c>
      <c r="I26" s="37">
        <f t="shared" si="11"/>
        <v>51871</v>
      </c>
      <c r="J26" s="37">
        <f t="shared" si="1"/>
        <v>6317597</v>
      </c>
      <c r="K26" s="39"/>
      <c r="L26" s="37">
        <f t="shared" si="2"/>
        <v>-1353</v>
      </c>
      <c r="M26" s="40">
        <f t="shared" si="3"/>
        <v>-0.025420862768675785</v>
      </c>
      <c r="N26" s="37">
        <f t="shared" si="4"/>
        <v>-867204</v>
      </c>
      <c r="O26" s="40">
        <f t="shared" si="5"/>
        <v>-0.12069979391217656</v>
      </c>
      <c r="P26" s="41"/>
      <c r="Q26" s="37">
        <v>4414</v>
      </c>
      <c r="R26" s="37">
        <f t="shared" si="12"/>
        <v>63187</v>
      </c>
      <c r="S26" s="30">
        <f t="shared" si="14"/>
        <v>7569377</v>
      </c>
      <c r="U26" s="30">
        <f t="shared" si="6"/>
        <v>11316</v>
      </c>
      <c r="V26" s="33">
        <f t="shared" si="7"/>
        <v>0.21815658074839506</v>
      </c>
      <c r="W26" s="30">
        <f t="shared" si="8"/>
        <v>1251780</v>
      </c>
      <c r="X26" s="33">
        <f t="shared" si="9"/>
        <v>0.19814179346989053</v>
      </c>
    </row>
    <row r="27" spans="2:24" ht="16.5" customHeight="1">
      <c r="B27" s="42">
        <f t="shared" si="13"/>
        <v>39432</v>
      </c>
      <c r="C27" s="29"/>
      <c r="D27" s="30">
        <v>4005</v>
      </c>
      <c r="E27" s="30">
        <f t="shared" si="10"/>
        <v>57229</v>
      </c>
      <c r="F27" s="30">
        <f t="shared" si="0"/>
        <v>7188806</v>
      </c>
      <c r="G27" s="31"/>
      <c r="H27" s="30">
        <v>4900</v>
      </c>
      <c r="I27" s="37">
        <f t="shared" si="11"/>
        <v>56771</v>
      </c>
      <c r="J27" s="30">
        <f t="shared" si="1"/>
        <v>6322497</v>
      </c>
      <c r="K27" s="32"/>
      <c r="L27" s="30">
        <f t="shared" si="2"/>
        <v>-458</v>
      </c>
      <c r="M27" s="33">
        <f t="shared" si="3"/>
        <v>-0.008002935574621258</v>
      </c>
      <c r="N27" s="30">
        <f t="shared" si="4"/>
        <v>-866309</v>
      </c>
      <c r="O27" s="33">
        <f t="shared" si="5"/>
        <v>-0.12050805098927415</v>
      </c>
      <c r="P27" s="34"/>
      <c r="Q27" s="30">
        <v>6408</v>
      </c>
      <c r="R27" s="30">
        <f t="shared" si="12"/>
        <v>69595</v>
      </c>
      <c r="S27" s="30">
        <f t="shared" si="14"/>
        <v>7575785</v>
      </c>
      <c r="U27" s="30">
        <f t="shared" si="6"/>
        <v>12824</v>
      </c>
      <c r="V27" s="33">
        <f t="shared" si="7"/>
        <v>0.22588997903859365</v>
      </c>
      <c r="W27" s="30">
        <f t="shared" si="8"/>
        <v>1253288</v>
      </c>
      <c r="X27" s="33">
        <f t="shared" si="9"/>
        <v>0.19822674490790584</v>
      </c>
    </row>
    <row r="28" spans="2:24" ht="16.5" customHeight="1">
      <c r="B28" s="42">
        <f t="shared" si="13"/>
        <v>39433</v>
      </c>
      <c r="C28" s="29"/>
      <c r="D28" s="30">
        <v>3522</v>
      </c>
      <c r="E28" s="30">
        <f t="shared" si="10"/>
        <v>60751</v>
      </c>
      <c r="F28" s="30">
        <f t="shared" si="0"/>
        <v>7192328</v>
      </c>
      <c r="G28" s="31"/>
      <c r="H28" s="30">
        <v>5090</v>
      </c>
      <c r="I28" s="37">
        <f t="shared" si="11"/>
        <v>61861</v>
      </c>
      <c r="J28" s="30">
        <f t="shared" si="1"/>
        <v>6327587</v>
      </c>
      <c r="K28" s="32"/>
      <c r="L28" s="30">
        <f t="shared" si="2"/>
        <v>1110</v>
      </c>
      <c r="M28" s="33">
        <f t="shared" si="3"/>
        <v>0.018271304176062944</v>
      </c>
      <c r="N28" s="30">
        <f t="shared" si="4"/>
        <v>-864741</v>
      </c>
      <c r="O28" s="33">
        <f t="shared" si="5"/>
        <v>-0.1202310295081092</v>
      </c>
      <c r="P28" s="34"/>
      <c r="Q28" s="30">
        <v>3075</v>
      </c>
      <c r="R28" s="30">
        <f t="shared" si="12"/>
        <v>72670</v>
      </c>
      <c r="S28" s="30">
        <f t="shared" si="14"/>
        <v>7578860</v>
      </c>
      <c r="U28" s="30">
        <f t="shared" si="6"/>
        <v>10809</v>
      </c>
      <c r="V28" s="33">
        <f t="shared" si="7"/>
        <v>0.17473044406007016</v>
      </c>
      <c r="W28" s="30">
        <f t="shared" si="8"/>
        <v>1251273</v>
      </c>
      <c r="X28" s="33">
        <f t="shared" si="9"/>
        <v>0.19774884169905527</v>
      </c>
    </row>
    <row r="29" spans="2:24" ht="16.5" customHeight="1">
      <c r="B29" s="42">
        <f t="shared" si="13"/>
        <v>39434</v>
      </c>
      <c r="C29" s="29"/>
      <c r="D29" s="30">
        <v>4366</v>
      </c>
      <c r="E29" s="30">
        <f t="shared" si="10"/>
        <v>65117</v>
      </c>
      <c r="F29" s="30">
        <f t="shared" si="0"/>
        <v>7196694</v>
      </c>
      <c r="G29" s="31"/>
      <c r="H29" s="30">
        <v>2801</v>
      </c>
      <c r="I29" s="37">
        <f t="shared" si="11"/>
        <v>64662</v>
      </c>
      <c r="J29" s="30">
        <f t="shared" si="1"/>
        <v>6330388</v>
      </c>
      <c r="K29" s="32"/>
      <c r="L29" s="30">
        <f t="shared" si="2"/>
        <v>-455</v>
      </c>
      <c r="M29" s="33">
        <f t="shared" si="3"/>
        <v>-0.0069874226392493514</v>
      </c>
      <c r="N29" s="30">
        <f t="shared" si="4"/>
        <v>-866306</v>
      </c>
      <c r="O29" s="33">
        <f t="shared" si="5"/>
        <v>-0.1203755502179195</v>
      </c>
      <c r="P29" s="34"/>
      <c r="Q29" s="30">
        <v>5080</v>
      </c>
      <c r="R29" s="30">
        <f t="shared" si="12"/>
        <v>77750</v>
      </c>
      <c r="S29" s="30">
        <f t="shared" si="14"/>
        <v>7583940</v>
      </c>
      <c r="U29" s="30">
        <f t="shared" si="6"/>
        <v>13088</v>
      </c>
      <c r="V29" s="33">
        <f t="shared" si="7"/>
        <v>0.2024063592217995</v>
      </c>
      <c r="W29" s="30">
        <f t="shared" si="8"/>
        <v>1253552</v>
      </c>
      <c r="X29" s="33">
        <f t="shared" si="9"/>
        <v>0.19802135350945313</v>
      </c>
    </row>
    <row r="30" spans="2:24" ht="16.5" customHeight="1">
      <c r="B30" s="42">
        <f t="shared" si="13"/>
        <v>39435</v>
      </c>
      <c r="C30" s="29"/>
      <c r="D30" s="30">
        <v>2358</v>
      </c>
      <c r="E30" s="30">
        <f t="shared" si="10"/>
        <v>67475</v>
      </c>
      <c r="F30" s="30">
        <f t="shared" si="0"/>
        <v>7199052</v>
      </c>
      <c r="G30" s="31"/>
      <c r="H30" s="30">
        <v>4229</v>
      </c>
      <c r="I30" s="37">
        <f t="shared" si="11"/>
        <v>68891</v>
      </c>
      <c r="J30" s="30">
        <f t="shared" si="1"/>
        <v>6334617</v>
      </c>
      <c r="K30" s="32"/>
      <c r="L30" s="30">
        <f t="shared" si="2"/>
        <v>1416</v>
      </c>
      <c r="M30" s="33">
        <f t="shared" si="3"/>
        <v>0.020985550203779176</v>
      </c>
      <c r="N30" s="30">
        <f t="shared" si="4"/>
        <v>-864435</v>
      </c>
      <c r="O30" s="33">
        <f t="shared" si="5"/>
        <v>-0.12007622670318259</v>
      </c>
      <c r="P30" s="34"/>
      <c r="Q30" s="30">
        <v>5174</v>
      </c>
      <c r="R30" s="30">
        <f t="shared" si="12"/>
        <v>82924</v>
      </c>
      <c r="S30" s="30">
        <f t="shared" si="14"/>
        <v>7589114</v>
      </c>
      <c r="U30" s="30">
        <f t="shared" si="6"/>
        <v>14033</v>
      </c>
      <c r="V30" s="33">
        <f t="shared" si="7"/>
        <v>0.20369859633333817</v>
      </c>
      <c r="W30" s="30">
        <f t="shared" si="8"/>
        <v>1254497</v>
      </c>
      <c r="X30" s="33">
        <f t="shared" si="9"/>
        <v>0.19803833444074045</v>
      </c>
    </row>
    <row r="31" spans="2:24" ht="16.5" customHeight="1">
      <c r="B31" s="42">
        <f t="shared" si="13"/>
        <v>39436</v>
      </c>
      <c r="C31" s="29"/>
      <c r="D31" s="30">
        <v>5291</v>
      </c>
      <c r="E31" s="30">
        <f t="shared" si="10"/>
        <v>72766</v>
      </c>
      <c r="F31" s="30">
        <f t="shared" si="0"/>
        <v>7204343</v>
      </c>
      <c r="G31" s="31"/>
      <c r="H31" s="30">
        <v>3419</v>
      </c>
      <c r="I31" s="37">
        <f t="shared" si="11"/>
        <v>72310</v>
      </c>
      <c r="J31" s="30">
        <f t="shared" si="1"/>
        <v>6338036</v>
      </c>
      <c r="K31" s="32"/>
      <c r="L31" s="30">
        <f t="shared" si="2"/>
        <v>-456</v>
      </c>
      <c r="M31" s="33">
        <f t="shared" si="3"/>
        <v>-0.006266663001951461</v>
      </c>
      <c r="N31" s="30">
        <f t="shared" si="4"/>
        <v>-866307</v>
      </c>
      <c r="O31" s="33">
        <f t="shared" si="5"/>
        <v>-0.12024788381119556</v>
      </c>
      <c r="P31" s="34"/>
      <c r="Q31" s="30">
        <v>4406</v>
      </c>
      <c r="R31" s="30">
        <f t="shared" si="12"/>
        <v>87330</v>
      </c>
      <c r="S31" s="30">
        <f aca="true" t="shared" si="15" ref="S31:S42">IF(Q31&lt;1,"",S30+Q31)</f>
        <v>7593520</v>
      </c>
      <c r="U31" s="30">
        <f aca="true" t="shared" si="16" ref="U31:U42">IF(R31="","",R31-I31)</f>
        <v>15020</v>
      </c>
      <c r="V31" s="33">
        <f aca="true" t="shared" si="17" ref="V31:V42">IF(U31="","",U31/I31)</f>
        <v>0.20771677499654267</v>
      </c>
      <c r="W31" s="30">
        <f aca="true" t="shared" si="18" ref="W31:W42">IF(S31="","",S31-J31)</f>
        <v>1255484</v>
      </c>
      <c r="X31" s="33">
        <f aca="true" t="shared" si="19" ref="X31:X42">IF(W31="","",W31/J31)</f>
        <v>0.19808723080777704</v>
      </c>
    </row>
    <row r="32" spans="2:24" ht="16.5" customHeight="1">
      <c r="B32" s="42">
        <f t="shared" si="13"/>
        <v>39437</v>
      </c>
      <c r="C32" s="29"/>
      <c r="D32" s="30">
        <v>2923</v>
      </c>
      <c r="E32" s="30">
        <f t="shared" si="10"/>
        <v>75689</v>
      </c>
      <c r="F32" s="30">
        <f t="shared" si="0"/>
        <v>7207266</v>
      </c>
      <c r="G32" s="31"/>
      <c r="H32" s="30">
        <v>4454</v>
      </c>
      <c r="I32" s="37">
        <f t="shared" si="11"/>
        <v>76764</v>
      </c>
      <c r="J32" s="30">
        <f t="shared" si="1"/>
        <v>6342490</v>
      </c>
      <c r="K32" s="32"/>
      <c r="L32" s="30">
        <f t="shared" si="2"/>
        <v>1075</v>
      </c>
      <c r="M32" s="33">
        <f t="shared" si="3"/>
        <v>0.014202856425636486</v>
      </c>
      <c r="N32" s="30">
        <f t="shared" si="4"/>
        <v>-864776</v>
      </c>
      <c r="O32" s="33">
        <f t="shared" si="5"/>
        <v>-0.11998669120856646</v>
      </c>
      <c r="P32" s="34"/>
      <c r="Q32" s="30">
        <v>6822</v>
      </c>
      <c r="R32" s="30">
        <f t="shared" si="12"/>
        <v>94152</v>
      </c>
      <c r="S32" s="30">
        <f t="shared" si="15"/>
        <v>7600342</v>
      </c>
      <c r="U32" s="30">
        <f t="shared" si="16"/>
        <v>17388</v>
      </c>
      <c r="V32" s="33">
        <f t="shared" si="17"/>
        <v>0.2265124277004846</v>
      </c>
      <c r="W32" s="30">
        <f t="shared" si="18"/>
        <v>1257852</v>
      </c>
      <c r="X32" s="33">
        <f t="shared" si="19"/>
        <v>0.19832147941896636</v>
      </c>
    </row>
    <row r="33" spans="2:24" ht="16.5" customHeight="1">
      <c r="B33" s="42">
        <f t="shared" si="13"/>
        <v>39438</v>
      </c>
      <c r="C33" s="29"/>
      <c r="D33" s="30">
        <v>3774</v>
      </c>
      <c r="E33" s="30">
        <f t="shared" si="10"/>
        <v>79463</v>
      </c>
      <c r="F33" s="30">
        <f t="shared" si="0"/>
        <v>7211040</v>
      </c>
      <c r="G33" s="31"/>
      <c r="H33" s="30">
        <v>5332</v>
      </c>
      <c r="I33" s="37">
        <f t="shared" si="11"/>
        <v>82096</v>
      </c>
      <c r="J33" s="30">
        <f t="shared" si="1"/>
        <v>6347822</v>
      </c>
      <c r="K33" s="32"/>
      <c r="L33" s="30">
        <f t="shared" si="2"/>
        <v>2633</v>
      </c>
      <c r="M33" s="33">
        <f t="shared" si="3"/>
        <v>0.03313491813800133</v>
      </c>
      <c r="N33" s="30">
        <f t="shared" si="4"/>
        <v>-863218</v>
      </c>
      <c r="O33" s="33">
        <f t="shared" si="5"/>
        <v>-0.11970783687235129</v>
      </c>
      <c r="P33" s="34"/>
      <c r="Q33" s="30">
        <v>8012</v>
      </c>
      <c r="R33" s="30">
        <f t="shared" si="12"/>
        <v>102164</v>
      </c>
      <c r="S33" s="30">
        <f t="shared" si="15"/>
        <v>7608354</v>
      </c>
      <c r="U33" s="30">
        <f t="shared" si="16"/>
        <v>20068</v>
      </c>
      <c r="V33" s="33">
        <f t="shared" si="17"/>
        <v>0.24444552718768273</v>
      </c>
      <c r="W33" s="30">
        <f t="shared" si="18"/>
        <v>1260532</v>
      </c>
      <c r="X33" s="33">
        <f t="shared" si="19"/>
        <v>0.19857708675511065</v>
      </c>
    </row>
    <row r="34" spans="2:24" ht="16.5" customHeight="1">
      <c r="B34" s="42">
        <f t="shared" si="13"/>
        <v>39439</v>
      </c>
      <c r="C34" s="29"/>
      <c r="D34" s="30">
        <v>6456</v>
      </c>
      <c r="E34" s="30">
        <f t="shared" si="10"/>
        <v>85919</v>
      </c>
      <c r="F34" s="30">
        <f t="shared" si="0"/>
        <v>7217496</v>
      </c>
      <c r="G34" s="31"/>
      <c r="H34" s="30">
        <v>7875</v>
      </c>
      <c r="I34" s="37">
        <f t="shared" si="11"/>
        <v>89971</v>
      </c>
      <c r="J34" s="30">
        <f t="shared" si="1"/>
        <v>6355697</v>
      </c>
      <c r="K34" s="32"/>
      <c r="L34" s="30">
        <f t="shared" si="2"/>
        <v>4052</v>
      </c>
      <c r="M34" s="33">
        <f t="shared" si="3"/>
        <v>0.04716069786659528</v>
      </c>
      <c r="N34" s="30">
        <f t="shared" si="4"/>
        <v>-861799</v>
      </c>
      <c r="O34" s="33">
        <f t="shared" si="5"/>
        <v>-0.11940415346264134</v>
      </c>
      <c r="P34" s="34"/>
      <c r="Q34" s="30">
        <v>9158</v>
      </c>
      <c r="R34" s="30">
        <f t="shared" si="12"/>
        <v>111322</v>
      </c>
      <c r="S34" s="30">
        <f t="shared" si="15"/>
        <v>7617512</v>
      </c>
      <c r="U34" s="30">
        <f t="shared" si="16"/>
        <v>21351</v>
      </c>
      <c r="V34" s="33">
        <f t="shared" si="17"/>
        <v>0.23730979982438785</v>
      </c>
      <c r="W34" s="30">
        <f t="shared" si="18"/>
        <v>1261815</v>
      </c>
      <c r="X34" s="33">
        <f t="shared" si="19"/>
        <v>0.1985329067763929</v>
      </c>
    </row>
    <row r="35" spans="2:24" ht="16.5" customHeight="1">
      <c r="B35" s="42">
        <f t="shared" si="13"/>
        <v>39440</v>
      </c>
      <c r="C35" s="29"/>
      <c r="D35" s="30">
        <v>6965</v>
      </c>
      <c r="E35" s="30">
        <f t="shared" si="10"/>
        <v>92884</v>
      </c>
      <c r="F35" s="30">
        <f t="shared" si="0"/>
        <v>7224461</v>
      </c>
      <c r="G35" s="31"/>
      <c r="H35" s="30">
        <v>7814</v>
      </c>
      <c r="I35" s="37">
        <f t="shared" si="11"/>
        <v>97785</v>
      </c>
      <c r="J35" s="30">
        <f t="shared" si="1"/>
        <v>6363511</v>
      </c>
      <c r="K35" s="32"/>
      <c r="L35" s="30">
        <f t="shared" si="2"/>
        <v>4901</v>
      </c>
      <c r="M35" s="33">
        <f t="shared" si="3"/>
        <v>0.052764738814004564</v>
      </c>
      <c r="N35" s="30">
        <f t="shared" si="4"/>
        <v>-860950</v>
      </c>
      <c r="O35" s="33">
        <f t="shared" si="5"/>
        <v>-0.11917152020060735</v>
      </c>
      <c r="P35" s="34"/>
      <c r="Q35" s="30">
        <v>5373</v>
      </c>
      <c r="R35" s="30">
        <f t="shared" si="12"/>
        <v>116695</v>
      </c>
      <c r="S35" s="30">
        <f t="shared" si="15"/>
        <v>7622885</v>
      </c>
      <c r="U35" s="30">
        <f t="shared" si="16"/>
        <v>18910</v>
      </c>
      <c r="V35" s="33">
        <f t="shared" si="17"/>
        <v>0.19338344326839496</v>
      </c>
      <c r="W35" s="30">
        <f t="shared" si="18"/>
        <v>1259374</v>
      </c>
      <c r="X35" s="33">
        <f t="shared" si="19"/>
        <v>0.19790552731031658</v>
      </c>
    </row>
    <row r="36" spans="2:24" ht="16.5" customHeight="1">
      <c r="B36" s="42">
        <f t="shared" si="13"/>
        <v>39441</v>
      </c>
      <c r="C36" s="29"/>
      <c r="D36" s="30">
        <v>8277</v>
      </c>
      <c r="E36" s="30">
        <f t="shared" si="10"/>
        <v>101161</v>
      </c>
      <c r="F36" s="30">
        <f t="shared" si="0"/>
        <v>7232738</v>
      </c>
      <c r="G36" s="31"/>
      <c r="H36" s="30">
        <v>4402</v>
      </c>
      <c r="I36" s="37">
        <f t="shared" si="11"/>
        <v>102187</v>
      </c>
      <c r="J36" s="30">
        <f t="shared" si="1"/>
        <v>6367913</v>
      </c>
      <c r="K36" s="32"/>
      <c r="L36" s="30">
        <f t="shared" si="2"/>
        <v>1026</v>
      </c>
      <c r="M36" s="33">
        <f t="shared" si="3"/>
        <v>0.010142248494973359</v>
      </c>
      <c r="N36" s="30">
        <f t="shared" si="4"/>
        <v>-864825</v>
      </c>
      <c r="O36" s="33">
        <f t="shared" si="5"/>
        <v>-0.1195709010889099</v>
      </c>
      <c r="P36" s="34"/>
      <c r="Q36" s="30">
        <v>5491</v>
      </c>
      <c r="R36" s="30">
        <f t="shared" si="12"/>
        <v>122186</v>
      </c>
      <c r="S36" s="30">
        <f t="shared" si="15"/>
        <v>7628376</v>
      </c>
      <c r="U36" s="30">
        <f t="shared" si="16"/>
        <v>19999</v>
      </c>
      <c r="V36" s="33">
        <f t="shared" si="17"/>
        <v>0.19570982610312465</v>
      </c>
      <c r="W36" s="30">
        <f t="shared" si="18"/>
        <v>1260463</v>
      </c>
      <c r="X36" s="33">
        <f t="shared" si="19"/>
        <v>0.19793973315904284</v>
      </c>
    </row>
    <row r="37" spans="2:24" ht="16.5" customHeight="1">
      <c r="B37" s="42">
        <f t="shared" si="13"/>
        <v>39442</v>
      </c>
      <c r="C37" s="29"/>
      <c r="D37" s="30">
        <v>2813</v>
      </c>
      <c r="E37" s="30">
        <f t="shared" si="10"/>
        <v>103974</v>
      </c>
      <c r="F37" s="30">
        <f t="shared" si="0"/>
        <v>7235551</v>
      </c>
      <c r="G37" s="31"/>
      <c r="H37" s="30">
        <v>5470</v>
      </c>
      <c r="I37" s="37">
        <f t="shared" si="11"/>
        <v>107657</v>
      </c>
      <c r="J37" s="30">
        <f t="shared" si="1"/>
        <v>6373383</v>
      </c>
      <c r="K37" s="32"/>
      <c r="L37" s="30">
        <f t="shared" si="2"/>
        <v>3683</v>
      </c>
      <c r="M37" s="33">
        <f t="shared" si="3"/>
        <v>0.03542231711774097</v>
      </c>
      <c r="N37" s="30">
        <f t="shared" si="4"/>
        <v>-862168</v>
      </c>
      <c r="O37" s="33">
        <f t="shared" si="5"/>
        <v>-0.11915720032931838</v>
      </c>
      <c r="P37" s="34"/>
      <c r="Q37" s="30">
        <v>4811</v>
      </c>
      <c r="R37" s="30">
        <f t="shared" si="12"/>
        <v>126997</v>
      </c>
      <c r="S37" s="30">
        <f t="shared" si="15"/>
        <v>7633187</v>
      </c>
      <c r="U37" s="30">
        <f t="shared" si="16"/>
        <v>19340</v>
      </c>
      <c r="V37" s="33">
        <f t="shared" si="17"/>
        <v>0.1796446120549523</v>
      </c>
      <c r="W37" s="30">
        <f t="shared" si="18"/>
        <v>1259804</v>
      </c>
      <c r="X37" s="33">
        <f t="shared" si="19"/>
        <v>0.19766645123947518</v>
      </c>
    </row>
    <row r="38" spans="2:24" ht="16.5" customHeight="1">
      <c r="B38" s="42">
        <f t="shared" si="13"/>
        <v>39443</v>
      </c>
      <c r="C38" s="29"/>
      <c r="D38" s="30">
        <v>6596</v>
      </c>
      <c r="E38" s="30">
        <f t="shared" si="10"/>
        <v>110570</v>
      </c>
      <c r="F38" s="30">
        <f t="shared" si="0"/>
        <v>7242147</v>
      </c>
      <c r="G38" s="31"/>
      <c r="H38" s="30">
        <v>3942</v>
      </c>
      <c r="I38" s="37">
        <f t="shared" si="11"/>
        <v>111599</v>
      </c>
      <c r="J38" s="30">
        <f t="shared" si="1"/>
        <v>6377325</v>
      </c>
      <c r="K38" s="32"/>
      <c r="L38" s="30">
        <f t="shared" si="2"/>
        <v>1029</v>
      </c>
      <c r="M38" s="33">
        <f t="shared" si="3"/>
        <v>0.009306321787103193</v>
      </c>
      <c r="N38" s="30">
        <f t="shared" si="4"/>
        <v>-864822</v>
      </c>
      <c r="O38" s="33">
        <f t="shared" si="5"/>
        <v>-0.11941514028919877</v>
      </c>
      <c r="P38" s="34"/>
      <c r="Q38" s="30">
        <v>5183</v>
      </c>
      <c r="R38" s="30">
        <f t="shared" si="12"/>
        <v>132180</v>
      </c>
      <c r="S38" s="30">
        <f t="shared" si="15"/>
        <v>7638370</v>
      </c>
      <c r="U38" s="30">
        <f t="shared" si="16"/>
        <v>20581</v>
      </c>
      <c r="V38" s="33">
        <f t="shared" si="17"/>
        <v>0.18441921522594287</v>
      </c>
      <c r="W38" s="30">
        <f t="shared" si="18"/>
        <v>1261045</v>
      </c>
      <c r="X38" s="33">
        <f t="shared" si="19"/>
        <v>0.19773886386533537</v>
      </c>
    </row>
    <row r="39" spans="2:24" ht="16.5" customHeight="1">
      <c r="B39" s="42">
        <f t="shared" si="13"/>
        <v>39444</v>
      </c>
      <c r="C39" s="29"/>
      <c r="D39" s="30">
        <v>4437</v>
      </c>
      <c r="E39" s="30">
        <f t="shared" si="10"/>
        <v>115007</v>
      </c>
      <c r="F39" s="30">
        <f t="shared" si="0"/>
        <v>7246584</v>
      </c>
      <c r="G39" s="31"/>
      <c r="H39" s="30">
        <v>5203</v>
      </c>
      <c r="I39" s="37">
        <f t="shared" si="11"/>
        <v>116802</v>
      </c>
      <c r="J39" s="30">
        <f t="shared" si="1"/>
        <v>6382528</v>
      </c>
      <c r="K39" s="32"/>
      <c r="L39" s="30">
        <f t="shared" si="2"/>
        <v>1795</v>
      </c>
      <c r="M39" s="33">
        <f t="shared" si="3"/>
        <v>0.015607745615484276</v>
      </c>
      <c r="N39" s="30">
        <f t="shared" si="4"/>
        <v>-864056</v>
      </c>
      <c r="O39" s="33">
        <f t="shared" si="5"/>
        <v>-0.119236318795173</v>
      </c>
      <c r="P39" s="34"/>
      <c r="Q39" s="30">
        <v>7892</v>
      </c>
      <c r="R39" s="30">
        <f t="shared" si="12"/>
        <v>140072</v>
      </c>
      <c r="S39" s="30">
        <f t="shared" si="15"/>
        <v>7646262</v>
      </c>
      <c r="U39" s="30">
        <f t="shared" si="16"/>
        <v>23270</v>
      </c>
      <c r="V39" s="33">
        <f t="shared" si="17"/>
        <v>0.19922604064998886</v>
      </c>
      <c r="W39" s="30">
        <f t="shared" si="18"/>
        <v>1263734</v>
      </c>
      <c r="X39" s="33">
        <f t="shared" si="19"/>
        <v>0.19799897470093356</v>
      </c>
    </row>
    <row r="40" spans="2:24" ht="16.5" customHeight="1">
      <c r="B40" s="42">
        <f t="shared" si="13"/>
        <v>39445</v>
      </c>
      <c r="C40" s="29"/>
      <c r="D40" s="30">
        <v>5112</v>
      </c>
      <c r="E40" s="30">
        <f t="shared" si="10"/>
        <v>120119</v>
      </c>
      <c r="F40" s="30">
        <f t="shared" si="0"/>
        <v>7251696</v>
      </c>
      <c r="G40" s="31"/>
      <c r="H40" s="30">
        <v>6785</v>
      </c>
      <c r="I40" s="37">
        <f t="shared" si="11"/>
        <v>123587</v>
      </c>
      <c r="J40" s="30">
        <f t="shared" si="1"/>
        <v>6389313</v>
      </c>
      <c r="K40" s="32"/>
      <c r="L40" s="30">
        <f t="shared" si="2"/>
        <v>3468</v>
      </c>
      <c r="M40" s="33">
        <f t="shared" si="3"/>
        <v>0.02887136922551803</v>
      </c>
      <c r="N40" s="30">
        <f t="shared" si="4"/>
        <v>-862383</v>
      </c>
      <c r="O40" s="33">
        <f t="shared" si="5"/>
        <v>-0.11892155986682287</v>
      </c>
      <c r="P40" s="34"/>
      <c r="Q40" s="30">
        <v>10646</v>
      </c>
      <c r="R40" s="30">
        <f t="shared" si="12"/>
        <v>150718</v>
      </c>
      <c r="S40" s="30">
        <f t="shared" si="15"/>
        <v>7656908</v>
      </c>
      <c r="U40" s="30">
        <f t="shared" si="16"/>
        <v>27131</v>
      </c>
      <c r="V40" s="33">
        <f t="shared" si="17"/>
        <v>0.21952956217077849</v>
      </c>
      <c r="W40" s="30">
        <f t="shared" si="18"/>
        <v>1267595</v>
      </c>
      <c r="X40" s="33">
        <f t="shared" si="19"/>
        <v>0.19839300406788649</v>
      </c>
    </row>
    <row r="41" spans="2:24" ht="16.5" customHeight="1">
      <c r="B41" s="42">
        <f t="shared" si="13"/>
        <v>39446</v>
      </c>
      <c r="C41" s="29"/>
      <c r="D41" s="30">
        <v>8034</v>
      </c>
      <c r="E41" s="30">
        <f t="shared" si="10"/>
        <v>128153</v>
      </c>
      <c r="F41" s="30">
        <f t="shared" si="0"/>
        <v>7259730</v>
      </c>
      <c r="G41" s="31"/>
      <c r="H41" s="30">
        <v>6758</v>
      </c>
      <c r="I41" s="37">
        <f t="shared" si="11"/>
        <v>130345</v>
      </c>
      <c r="J41" s="30">
        <f t="shared" si="1"/>
        <v>6396071</v>
      </c>
      <c r="K41" s="32"/>
      <c r="L41" s="30">
        <f t="shared" si="2"/>
        <v>2192</v>
      </c>
      <c r="M41" s="33">
        <f t="shared" si="3"/>
        <v>0.017104554711945878</v>
      </c>
      <c r="N41" s="30">
        <f t="shared" si="4"/>
        <v>-863659</v>
      </c>
      <c r="O41" s="33">
        <f t="shared" si="5"/>
        <v>-0.11896571911076582</v>
      </c>
      <c r="P41" s="34"/>
      <c r="Q41" s="30">
        <v>8672</v>
      </c>
      <c r="R41" s="30">
        <f t="shared" si="12"/>
        <v>159390</v>
      </c>
      <c r="S41" s="30">
        <f t="shared" si="15"/>
        <v>7665580</v>
      </c>
      <c r="U41" s="30">
        <f t="shared" si="16"/>
        <v>29045</v>
      </c>
      <c r="V41" s="33">
        <f t="shared" si="17"/>
        <v>0.2228317158310637</v>
      </c>
      <c r="W41" s="30">
        <f t="shared" si="18"/>
        <v>1269509</v>
      </c>
      <c r="X41" s="33">
        <f t="shared" si="19"/>
        <v>0.19848263097767363</v>
      </c>
    </row>
    <row r="42" spans="2:24" ht="16.5" customHeight="1">
      <c r="B42" s="42">
        <f t="shared" si="13"/>
        <v>39447</v>
      </c>
      <c r="C42" s="29"/>
      <c r="D42" s="30">
        <v>5166</v>
      </c>
      <c r="E42" s="43">
        <f t="shared" si="10"/>
        <v>133319</v>
      </c>
      <c r="F42" s="43">
        <f t="shared" si="0"/>
        <v>7264896</v>
      </c>
      <c r="G42" s="31"/>
      <c r="H42" s="30">
        <v>7332</v>
      </c>
      <c r="I42" s="44">
        <f t="shared" si="11"/>
        <v>137677</v>
      </c>
      <c r="J42" s="43">
        <f t="shared" si="1"/>
        <v>6403403</v>
      </c>
      <c r="K42" s="32"/>
      <c r="L42" s="30">
        <f t="shared" si="2"/>
        <v>4358</v>
      </c>
      <c r="M42" s="33">
        <f t="shared" si="3"/>
        <v>0.03268851401525664</v>
      </c>
      <c r="N42" s="30">
        <f t="shared" si="4"/>
        <v>-861493</v>
      </c>
      <c r="O42" s="33">
        <f t="shared" si="5"/>
        <v>-0.11858297765033388</v>
      </c>
      <c r="P42" s="34"/>
      <c r="Q42" s="30">
        <v>4001</v>
      </c>
      <c r="R42" s="43">
        <f t="shared" si="12"/>
        <v>163391</v>
      </c>
      <c r="S42" s="43">
        <f t="shared" si="15"/>
        <v>7669581</v>
      </c>
      <c r="U42" s="30">
        <f t="shared" si="16"/>
        <v>25714</v>
      </c>
      <c r="V42" s="33">
        <f t="shared" si="17"/>
        <v>0.18677048453990136</v>
      </c>
      <c r="W42" s="30">
        <f t="shared" si="18"/>
        <v>1266178</v>
      </c>
      <c r="X42" s="33">
        <f t="shared" si="19"/>
        <v>0.1977351730009809</v>
      </c>
    </row>
    <row r="43" spans="2:15" ht="18.75" customHeight="1">
      <c r="B43" s="68" t="s">
        <v>11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</sheetData>
  <mergeCells count="19">
    <mergeCell ref="B43:O43"/>
    <mergeCell ref="U5:X10"/>
    <mergeCell ref="H6:J6"/>
    <mergeCell ref="H7:J7"/>
    <mergeCell ref="U11:V11"/>
    <mergeCell ref="W11:X11"/>
    <mergeCell ref="L11:M11"/>
    <mergeCell ref="N11:O11"/>
    <mergeCell ref="H9:J9"/>
    <mergeCell ref="B2:X2"/>
    <mergeCell ref="D9:F9"/>
    <mergeCell ref="D7:F7"/>
    <mergeCell ref="Q7:S7"/>
    <mergeCell ref="B3:X3"/>
    <mergeCell ref="L5:O10"/>
    <mergeCell ref="B5:B11"/>
    <mergeCell ref="Q9:S9"/>
    <mergeCell ref="Q6:S6"/>
    <mergeCell ref="D6:F6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mesut-ozen</cp:lastModifiedBy>
  <cp:lastPrinted>2007-08-01T17:37:03Z</cp:lastPrinted>
  <dcterms:created xsi:type="dcterms:W3CDTF">2003-10-20T07:27:17Z</dcterms:created>
  <dcterms:modified xsi:type="dcterms:W3CDTF">2008-01-02T07:11:30Z</dcterms:modified>
  <cp:category/>
  <cp:version/>
  <cp:contentType/>
  <cp:contentStatus/>
</cp:coreProperties>
</file>