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280" windowHeight="8460" activeTab="0"/>
  </bookViews>
  <sheets>
    <sheet name="Ekim_2007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<sst xmlns="http://schemas.openxmlformats.org/spreadsheetml/2006/main" count="25" uniqueCount="13">
  <si>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TARİH</t>
  </si>
  <si>
    <t>2005 YILI</t>
  </si>
  <si>
    <t>AYLIK</t>
  </si>
  <si>
    <t>YILLIK</t>
  </si>
  <si>
    <t>GEÇEN AYLAR DEVİR</t>
  </si>
  <si>
    <t>GÜNLÜK</t>
  </si>
  <si>
    <t>2006 YILI</t>
  </si>
  <si>
    <t>2005 / 2006 YILI KARŞILAŞTIRMASI</t>
  </si>
  <si>
    <t>2007 YILI</t>
  </si>
  <si>
    <t>2006 / 2007 YILI KARŞILAŞTIRMASI</t>
  </si>
  <si>
    <t>ANTALYA İL KÜLTÜR VE TURİZM MÜDÜRLÜĞÜ</t>
  </si>
  <si>
    <t>İstatistik verilerine, yurt dışında yaşayan vatandaş ziyaretçiler de dahildir.</t>
  </si>
  <si>
    <t>A N T A L Y A  H A V A   L İ M A N I   G Ü N L Ü K   G E L E N   Y O L C U   İ S T A T İ S T İ Ğ İ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</si>
</sst>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d\ mmmm\ dddd"/>
    <numFmt numFmtId="185" formatCode="d\ mmmm\ dddd"/>
  </numFmts>
  <fonts count="15">
    <font>
      <sz val="10"/>
      <name val="Arial Tur"/>
      <family val="0"/>
    </font>
    <font>
      <sz val="8"/>
      <name val="Arial Tur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20"/>
      <color indexed="12"/>
      <name val="Arial"/>
      <family val="2"/>
    </font>
    <font>
      <b/>
      <sz val="12"/>
      <color indexed="18"/>
      <name val="Arial"/>
      <family val="2"/>
    </font>
    <font>
      <b/>
      <sz val="18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178" fontId="3" fillId="0" borderId="9" xfId="0" applyNumberFormat="1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textRotation="90" wrapText="1"/>
    </xf>
    <xf numFmtId="2" fontId="4" fillId="0" borderId="12" xfId="0" applyNumberFormat="1" applyFont="1" applyBorder="1" applyAlignment="1">
      <alignment horizontal="center" vertical="center" textRotation="90" wrapText="1"/>
    </xf>
    <xf numFmtId="2" fontId="4" fillId="0" borderId="10" xfId="0" applyNumberFormat="1" applyFont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3"/>
  <sheetViews>
    <sheetView showGridLines="0" tabSelected="1" view="pageBreakPreview" zoomScale="75" zoomScaleNormal="75" zoomScaleSheetLayoutView="75" workbookViewId="0" topLeftCell="C16">
      <selection activeCell="Q43" sqref="Q43"/>
    </sheetView>
  </sheetViews>
  <sheetFormatPr defaultColWidth="9.00390625" defaultRowHeight="13.5" customHeight="1"/>
  <cols>
    <col min="1" max="1" width="0.6171875" style="1" customWidth="1"/>
    <col min="2" max="2" width="14.75390625" style="4" customWidth="1"/>
    <col min="3" max="3" width="0.875" style="3" customWidth="1"/>
    <col min="4" max="6" width="10.75390625" style="4" customWidth="1"/>
    <col min="7" max="7" width="0.875" style="5" customWidth="1"/>
    <col min="8" max="10" width="10.75390625" style="4" customWidth="1"/>
    <col min="11" max="11" width="0.875" style="3" customWidth="1"/>
    <col min="12" max="12" width="9.75390625" style="4" customWidth="1"/>
    <col min="13" max="13" width="7.75390625" style="4" customWidth="1"/>
    <col min="14" max="14" width="9.75390625" style="4" customWidth="1"/>
    <col min="15" max="15" width="7.75390625" style="4" customWidth="1"/>
    <col min="16" max="16" width="0.875" style="3" customWidth="1"/>
    <col min="17" max="19" width="10.75390625" style="4" customWidth="1"/>
    <col min="20" max="20" width="0.875" style="1" customWidth="1"/>
    <col min="21" max="21" width="9.75390625" style="4" customWidth="1"/>
    <col min="22" max="22" width="7.75390625" style="4" customWidth="1"/>
    <col min="23" max="23" width="11.375" style="4" customWidth="1"/>
    <col min="24" max="24" width="7.75390625" style="4" customWidth="1"/>
    <col min="25" max="25" width="1.75390625" style="1" customWidth="1"/>
    <col min="26" max="16384" width="8.875" style="1" customWidth="1"/>
  </cols>
  <sheetData>
    <row r="1" ht="4.5" customHeight="1"/>
    <row r="2" spans="2:24" ht="39" customHeight="1">
      <c r="B2" s="51" t="s">
        <v>10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2:24" s="2" customFormat="1" ht="22.5" customHeight="1">
      <c r="B3" s="58" t="s">
        <v>12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ht="11.25" customHeight="1"/>
    <row r="5" spans="2:24" ht="6" customHeight="1">
      <c r="B5" s="68" t="s">
        <v>0</v>
      </c>
      <c r="C5" s="6"/>
      <c r="D5" s="7"/>
      <c r="E5" s="8"/>
      <c r="F5" s="9"/>
      <c r="H5" s="7"/>
      <c r="I5" s="8"/>
      <c r="J5" s="9"/>
      <c r="L5" s="59" t="s">
        <v>7</v>
      </c>
      <c r="M5" s="60"/>
      <c r="N5" s="60"/>
      <c r="O5" s="61"/>
      <c r="P5" s="10"/>
      <c r="Q5" s="7"/>
      <c r="R5" s="8"/>
      <c r="S5" s="9"/>
      <c r="U5" s="59" t="s">
        <v>9</v>
      </c>
      <c r="V5" s="60"/>
      <c r="W5" s="60"/>
      <c r="X5" s="61"/>
    </row>
    <row r="6" spans="2:24" s="11" customFormat="1" ht="18" customHeight="1">
      <c r="B6" s="69"/>
      <c r="C6" s="6"/>
      <c r="D6" s="71" t="s">
        <v>1</v>
      </c>
      <c r="E6" s="72"/>
      <c r="F6" s="73"/>
      <c r="G6" s="12"/>
      <c r="H6" s="71" t="s">
        <v>6</v>
      </c>
      <c r="I6" s="72"/>
      <c r="J6" s="73"/>
      <c r="K6" s="12"/>
      <c r="L6" s="62"/>
      <c r="M6" s="63"/>
      <c r="N6" s="63"/>
      <c r="O6" s="64"/>
      <c r="P6" s="10"/>
      <c r="Q6" s="71" t="s">
        <v>8</v>
      </c>
      <c r="R6" s="72"/>
      <c r="S6" s="73"/>
      <c r="U6" s="62"/>
      <c r="V6" s="63"/>
      <c r="W6" s="63"/>
      <c r="X6" s="64"/>
    </row>
    <row r="7" spans="2:24" s="11" customFormat="1" ht="16.5" customHeight="1">
      <c r="B7" s="69"/>
      <c r="C7" s="6"/>
      <c r="D7" s="55" t="s">
        <v>4</v>
      </c>
      <c r="E7" s="56"/>
      <c r="F7" s="57"/>
      <c r="G7" s="16"/>
      <c r="H7" s="55" t="s">
        <v>4</v>
      </c>
      <c r="I7" s="56"/>
      <c r="J7" s="57"/>
      <c r="K7" s="16"/>
      <c r="L7" s="62"/>
      <c r="M7" s="63"/>
      <c r="N7" s="63"/>
      <c r="O7" s="64"/>
      <c r="P7" s="10"/>
      <c r="Q7" s="55" t="s">
        <v>4</v>
      </c>
      <c r="R7" s="56"/>
      <c r="S7" s="57"/>
      <c r="U7" s="62"/>
      <c r="V7" s="63"/>
      <c r="W7" s="63"/>
      <c r="X7" s="64"/>
    </row>
    <row r="8" spans="2:24" s="11" customFormat="1" ht="9" customHeight="1">
      <c r="B8" s="69"/>
      <c r="C8" s="6"/>
      <c r="D8" s="13"/>
      <c r="E8" s="14"/>
      <c r="F8" s="15"/>
      <c r="G8" s="16"/>
      <c r="H8" s="13"/>
      <c r="I8" s="14"/>
      <c r="J8" s="15"/>
      <c r="K8" s="16"/>
      <c r="L8" s="62"/>
      <c r="M8" s="63"/>
      <c r="N8" s="63"/>
      <c r="O8" s="64"/>
      <c r="P8" s="10"/>
      <c r="Q8" s="17"/>
      <c r="R8" s="18"/>
      <c r="S8" s="19"/>
      <c r="U8" s="62"/>
      <c r="V8" s="63"/>
      <c r="W8" s="63"/>
      <c r="X8" s="64"/>
    </row>
    <row r="9" spans="2:24" s="11" customFormat="1" ht="20.25" customHeight="1">
      <c r="B9" s="69"/>
      <c r="C9" s="6"/>
      <c r="D9" s="52">
        <v>6080164</v>
      </c>
      <c r="E9" s="53"/>
      <c r="F9" s="54"/>
      <c r="G9" s="20"/>
      <c r="H9" s="52">
        <v>5532660</v>
      </c>
      <c r="I9" s="53"/>
      <c r="J9" s="54"/>
      <c r="K9" s="20"/>
      <c r="L9" s="62"/>
      <c r="M9" s="63"/>
      <c r="N9" s="63"/>
      <c r="O9" s="64"/>
      <c r="P9" s="10"/>
      <c r="Q9" s="52">
        <v>6567377</v>
      </c>
      <c r="R9" s="53"/>
      <c r="S9" s="54"/>
      <c r="U9" s="62"/>
      <c r="V9" s="63"/>
      <c r="W9" s="63"/>
      <c r="X9" s="64"/>
    </row>
    <row r="10" spans="2:24" ht="4.5" customHeight="1">
      <c r="B10" s="69"/>
      <c r="C10" s="6"/>
      <c r="D10" s="21"/>
      <c r="E10" s="22"/>
      <c r="F10" s="23"/>
      <c r="H10" s="21"/>
      <c r="I10" s="22"/>
      <c r="J10" s="23"/>
      <c r="L10" s="65"/>
      <c r="M10" s="66"/>
      <c r="N10" s="66"/>
      <c r="O10" s="67"/>
      <c r="P10" s="10"/>
      <c r="Q10" s="21"/>
      <c r="R10" s="22"/>
      <c r="S10" s="23"/>
      <c r="U10" s="65"/>
      <c r="V10" s="66"/>
      <c r="W10" s="66"/>
      <c r="X10" s="67"/>
    </row>
    <row r="11" spans="2:24" ht="48.75" customHeight="1">
      <c r="B11" s="70"/>
      <c r="C11" s="6"/>
      <c r="D11" s="24" t="s">
        <v>5</v>
      </c>
      <c r="E11" s="25" t="s">
        <v>2</v>
      </c>
      <c r="F11" s="24" t="s">
        <v>3</v>
      </c>
      <c r="G11" s="26"/>
      <c r="H11" s="24" t="s">
        <v>5</v>
      </c>
      <c r="I11" s="25" t="s">
        <v>2</v>
      </c>
      <c r="J11" s="24" t="s">
        <v>3</v>
      </c>
      <c r="K11" s="27"/>
      <c r="L11" s="74" t="s">
        <v>2</v>
      </c>
      <c r="M11" s="75"/>
      <c r="N11" s="74" t="s">
        <v>3</v>
      </c>
      <c r="O11" s="75"/>
      <c r="P11" s="28"/>
      <c r="Q11" s="24" t="s">
        <v>5</v>
      </c>
      <c r="R11" s="25" t="s">
        <v>2</v>
      </c>
      <c r="S11" s="24" t="s">
        <v>3</v>
      </c>
      <c r="U11" s="74" t="s">
        <v>2</v>
      </c>
      <c r="V11" s="75"/>
      <c r="W11" s="74" t="s">
        <v>3</v>
      </c>
      <c r="X11" s="75"/>
    </row>
    <row r="12" spans="2:24" ht="16.5" customHeight="1">
      <c r="B12" s="49">
        <v>39356</v>
      </c>
      <c r="C12" s="29"/>
      <c r="D12" s="30">
        <v>38541</v>
      </c>
      <c r="E12" s="30">
        <f>D12</f>
        <v>38541</v>
      </c>
      <c r="F12" s="30">
        <f aca="true" t="shared" si="0" ref="F12:F42">E12+$D$9</f>
        <v>6118705</v>
      </c>
      <c r="G12" s="31"/>
      <c r="H12" s="30">
        <v>34407</v>
      </c>
      <c r="I12" s="30">
        <f>H12</f>
        <v>34407</v>
      </c>
      <c r="J12" s="30">
        <f aca="true" t="shared" si="1" ref="J12:J42">I12+$H$9</f>
        <v>5567067</v>
      </c>
      <c r="K12" s="32"/>
      <c r="L12" s="30">
        <f aca="true" t="shared" si="2" ref="L12:L42">I12-E12</f>
        <v>-4134</v>
      </c>
      <c r="M12" s="33">
        <f aca="true" t="shared" si="3" ref="M12:M42">L12/E12</f>
        <v>-0.10726239589009107</v>
      </c>
      <c r="N12" s="30">
        <f aca="true" t="shared" si="4" ref="N12:N42">J12-F12</f>
        <v>-551638</v>
      </c>
      <c r="O12" s="33">
        <f aca="true" t="shared" si="5" ref="O12:O42">N12/F12</f>
        <v>-0.09015600523313348</v>
      </c>
      <c r="P12" s="34"/>
      <c r="Q12" s="30">
        <v>24073</v>
      </c>
      <c r="R12" s="30">
        <f>Q12</f>
        <v>24073</v>
      </c>
      <c r="S12" s="30">
        <f>R12+$Q$9</f>
        <v>6591450</v>
      </c>
      <c r="U12" s="30">
        <f aca="true" t="shared" si="6" ref="U12:U30">IF(R12="","",R12-I12)</f>
        <v>-10334</v>
      </c>
      <c r="V12" s="33">
        <f aca="true" t="shared" si="7" ref="V12:V30">IF(U12="","",U12/I12)</f>
        <v>-0.30034585985409945</v>
      </c>
      <c r="W12" s="30">
        <f aca="true" t="shared" si="8" ref="W12:W30">IF(S12="","",S12-J12)</f>
        <v>1024383</v>
      </c>
      <c r="X12" s="33">
        <f aca="true" t="shared" si="9" ref="X12:X30">IF(W12="","",W12/J12)</f>
        <v>0.18400766507749952</v>
      </c>
    </row>
    <row r="13" spans="2:24" ht="16.5" customHeight="1">
      <c r="B13" s="49">
        <v>39357</v>
      </c>
      <c r="C13" s="29"/>
      <c r="D13" s="30">
        <v>49948</v>
      </c>
      <c r="E13" s="30">
        <f aca="true" t="shared" si="10" ref="E13:E42">E12+D13</f>
        <v>88489</v>
      </c>
      <c r="F13" s="30">
        <f t="shared" si="0"/>
        <v>6168653</v>
      </c>
      <c r="G13" s="31"/>
      <c r="H13" s="30">
        <v>20334</v>
      </c>
      <c r="I13" s="30">
        <f aca="true" t="shared" si="11" ref="I13:I42">I12+H13</f>
        <v>54741</v>
      </c>
      <c r="J13" s="30">
        <f t="shared" si="1"/>
        <v>5587401</v>
      </c>
      <c r="K13" s="32"/>
      <c r="L13" s="30">
        <f t="shared" si="2"/>
        <v>-33748</v>
      </c>
      <c r="M13" s="33">
        <f t="shared" si="3"/>
        <v>-0.38138073658872856</v>
      </c>
      <c r="N13" s="30">
        <f t="shared" si="4"/>
        <v>-581252</v>
      </c>
      <c r="O13" s="33">
        <f t="shared" si="5"/>
        <v>-0.09422672988738384</v>
      </c>
      <c r="P13" s="34"/>
      <c r="Q13" s="30">
        <v>32197</v>
      </c>
      <c r="R13" s="30">
        <f aca="true" t="shared" si="12" ref="R13:R42">IF(Q13&lt;1,"",R12+Q13)</f>
        <v>56270</v>
      </c>
      <c r="S13" s="30">
        <f>R13+$Q$9</f>
        <v>6623647</v>
      </c>
      <c r="U13" s="30">
        <f t="shared" si="6"/>
        <v>1529</v>
      </c>
      <c r="V13" s="33">
        <f t="shared" si="7"/>
        <v>0.02793153212400212</v>
      </c>
      <c r="W13" s="30">
        <f t="shared" si="8"/>
        <v>1036246</v>
      </c>
      <c r="X13" s="33">
        <f t="shared" si="9"/>
        <v>0.18546118311536974</v>
      </c>
    </row>
    <row r="14" spans="2:24" ht="16.5" customHeight="1">
      <c r="B14" s="49">
        <v>39358</v>
      </c>
      <c r="C14" s="29"/>
      <c r="D14" s="30">
        <v>28814</v>
      </c>
      <c r="E14" s="30">
        <f t="shared" si="10"/>
        <v>117303</v>
      </c>
      <c r="F14" s="30">
        <f t="shared" si="0"/>
        <v>6197467</v>
      </c>
      <c r="G14" s="31"/>
      <c r="H14" s="30">
        <v>25031</v>
      </c>
      <c r="I14" s="30">
        <f t="shared" si="11"/>
        <v>79772</v>
      </c>
      <c r="J14" s="30">
        <f t="shared" si="1"/>
        <v>5612432</v>
      </c>
      <c r="K14" s="32"/>
      <c r="L14" s="30">
        <f t="shared" si="2"/>
        <v>-37531</v>
      </c>
      <c r="M14" s="33">
        <f t="shared" si="3"/>
        <v>-0.3199491914102794</v>
      </c>
      <c r="N14" s="30">
        <f t="shared" si="4"/>
        <v>-585035</v>
      </c>
      <c r="O14" s="33">
        <f t="shared" si="5"/>
        <v>-0.09439905045077288</v>
      </c>
      <c r="P14" s="34"/>
      <c r="Q14" s="30">
        <v>25546</v>
      </c>
      <c r="R14" s="37">
        <f t="shared" si="12"/>
        <v>81816</v>
      </c>
      <c r="S14" s="30">
        <f aca="true" t="shared" si="13" ref="S14:S30">IF(Q14&lt;1,"",S13+Q14)</f>
        <v>6649193</v>
      </c>
      <c r="U14" s="30">
        <f t="shared" si="6"/>
        <v>2044</v>
      </c>
      <c r="V14" s="33">
        <f t="shared" si="7"/>
        <v>0.02562302562302562</v>
      </c>
      <c r="W14" s="30">
        <f t="shared" si="8"/>
        <v>1036761</v>
      </c>
      <c r="X14" s="33">
        <f t="shared" si="9"/>
        <v>0.18472580157764049</v>
      </c>
    </row>
    <row r="15" spans="2:24" ht="16.5" customHeight="1">
      <c r="B15" s="49">
        <v>39359</v>
      </c>
      <c r="C15" s="29"/>
      <c r="D15" s="30">
        <v>35836</v>
      </c>
      <c r="E15" s="30">
        <f t="shared" si="10"/>
        <v>153139</v>
      </c>
      <c r="F15" s="30">
        <f t="shared" si="0"/>
        <v>6233303</v>
      </c>
      <c r="G15" s="31"/>
      <c r="H15" s="30">
        <v>16636</v>
      </c>
      <c r="I15" s="30">
        <f t="shared" si="11"/>
        <v>96408</v>
      </c>
      <c r="J15" s="30">
        <f t="shared" si="1"/>
        <v>5629068</v>
      </c>
      <c r="K15" s="32"/>
      <c r="L15" s="30">
        <f t="shared" si="2"/>
        <v>-56731</v>
      </c>
      <c r="M15" s="33">
        <f t="shared" si="3"/>
        <v>-0.37045429315850303</v>
      </c>
      <c r="N15" s="30">
        <f t="shared" si="4"/>
        <v>-604235</v>
      </c>
      <c r="O15" s="33">
        <f t="shared" si="5"/>
        <v>-0.09693656798009018</v>
      </c>
      <c r="P15" s="34"/>
      <c r="Q15" s="30">
        <v>21664</v>
      </c>
      <c r="R15" s="37">
        <f t="shared" si="12"/>
        <v>103480</v>
      </c>
      <c r="S15" s="30">
        <f t="shared" si="13"/>
        <v>6670857</v>
      </c>
      <c r="U15" s="30">
        <f t="shared" si="6"/>
        <v>7072</v>
      </c>
      <c r="V15" s="33">
        <f t="shared" si="7"/>
        <v>0.07335490830636461</v>
      </c>
      <c r="W15" s="30">
        <f t="shared" si="8"/>
        <v>1041789</v>
      </c>
      <c r="X15" s="33">
        <f t="shared" si="9"/>
        <v>0.18507308847574766</v>
      </c>
    </row>
    <row r="16" spans="2:24" ht="16.5" customHeight="1">
      <c r="B16" s="49">
        <v>39360</v>
      </c>
      <c r="C16" s="29"/>
      <c r="D16" s="30">
        <v>24827</v>
      </c>
      <c r="E16" s="30">
        <f t="shared" si="10"/>
        <v>177966</v>
      </c>
      <c r="F16" s="30">
        <f t="shared" si="0"/>
        <v>6258130</v>
      </c>
      <c r="G16" s="31"/>
      <c r="H16" s="30">
        <v>12296</v>
      </c>
      <c r="I16" s="30">
        <f t="shared" si="11"/>
        <v>108704</v>
      </c>
      <c r="J16" s="30">
        <f t="shared" si="1"/>
        <v>5641364</v>
      </c>
      <c r="K16" s="32"/>
      <c r="L16" s="30">
        <f t="shared" si="2"/>
        <v>-69262</v>
      </c>
      <c r="M16" s="33">
        <f t="shared" si="3"/>
        <v>-0.38918669858287536</v>
      </c>
      <c r="N16" s="30">
        <f t="shared" si="4"/>
        <v>-616766</v>
      </c>
      <c r="O16" s="33">
        <f t="shared" si="5"/>
        <v>-0.09855436048787737</v>
      </c>
      <c r="P16" s="34"/>
      <c r="Q16" s="30">
        <v>32242</v>
      </c>
      <c r="R16" s="37">
        <f t="shared" si="12"/>
        <v>135722</v>
      </c>
      <c r="S16" s="30">
        <f t="shared" si="13"/>
        <v>6703099</v>
      </c>
      <c r="U16" s="30">
        <f t="shared" si="6"/>
        <v>27018</v>
      </c>
      <c r="V16" s="33">
        <f t="shared" si="7"/>
        <v>0.24854651162790697</v>
      </c>
      <c r="W16" s="30">
        <f t="shared" si="8"/>
        <v>1061735</v>
      </c>
      <c r="X16" s="33">
        <f t="shared" si="9"/>
        <v>0.18820537019061348</v>
      </c>
    </row>
    <row r="17" spans="2:24" ht="16.5" customHeight="1">
      <c r="B17" s="49">
        <v>39361</v>
      </c>
      <c r="C17" s="29"/>
      <c r="D17" s="30">
        <v>17990</v>
      </c>
      <c r="E17" s="30">
        <f t="shared" si="10"/>
        <v>195956</v>
      </c>
      <c r="F17" s="30">
        <f t="shared" si="0"/>
        <v>6276120</v>
      </c>
      <c r="G17" s="31"/>
      <c r="H17" s="30">
        <v>21899</v>
      </c>
      <c r="I17" s="30">
        <f t="shared" si="11"/>
        <v>130603</v>
      </c>
      <c r="J17" s="30">
        <f t="shared" si="1"/>
        <v>5663263</v>
      </c>
      <c r="K17" s="32"/>
      <c r="L17" s="30">
        <f t="shared" si="2"/>
        <v>-65353</v>
      </c>
      <c r="M17" s="33">
        <f t="shared" si="3"/>
        <v>-0.33350854273408315</v>
      </c>
      <c r="N17" s="30">
        <f t="shared" si="4"/>
        <v>-612857</v>
      </c>
      <c r="O17" s="33">
        <f t="shared" si="5"/>
        <v>-0.09764902519390961</v>
      </c>
      <c r="P17" s="34"/>
      <c r="Q17" s="30">
        <v>36380</v>
      </c>
      <c r="R17" s="37">
        <f t="shared" si="12"/>
        <v>172102</v>
      </c>
      <c r="S17" s="30">
        <f t="shared" si="13"/>
        <v>6739479</v>
      </c>
      <c r="U17" s="30">
        <f t="shared" si="6"/>
        <v>41499</v>
      </c>
      <c r="V17" s="33">
        <f t="shared" si="7"/>
        <v>0.3177492094362304</v>
      </c>
      <c r="W17" s="30">
        <f t="shared" si="8"/>
        <v>1076216</v>
      </c>
      <c r="X17" s="33">
        <f t="shared" si="9"/>
        <v>0.1900346143204015</v>
      </c>
    </row>
    <row r="18" spans="2:24" ht="16.5" customHeight="1">
      <c r="B18" s="49">
        <v>39362</v>
      </c>
      <c r="C18" s="29"/>
      <c r="D18" s="30">
        <v>31875</v>
      </c>
      <c r="E18" s="30">
        <f t="shared" si="10"/>
        <v>227831</v>
      </c>
      <c r="F18" s="30">
        <f t="shared" si="0"/>
        <v>6307995</v>
      </c>
      <c r="G18" s="31"/>
      <c r="H18" s="30">
        <v>27712</v>
      </c>
      <c r="I18" s="30">
        <f t="shared" si="11"/>
        <v>158315</v>
      </c>
      <c r="J18" s="30">
        <f t="shared" si="1"/>
        <v>5690975</v>
      </c>
      <c r="K18" s="32"/>
      <c r="L18" s="30">
        <f t="shared" si="2"/>
        <v>-69516</v>
      </c>
      <c r="M18" s="33">
        <f t="shared" si="3"/>
        <v>-0.30512090101873757</v>
      </c>
      <c r="N18" s="30">
        <f t="shared" si="4"/>
        <v>-617020</v>
      </c>
      <c r="O18" s="33">
        <f t="shared" si="5"/>
        <v>-0.09781554994891403</v>
      </c>
      <c r="P18" s="34"/>
      <c r="Q18" s="30">
        <v>39497</v>
      </c>
      <c r="R18" s="37">
        <f t="shared" si="12"/>
        <v>211599</v>
      </c>
      <c r="S18" s="30">
        <f t="shared" si="13"/>
        <v>6778976</v>
      </c>
      <c r="U18" s="30">
        <f t="shared" si="6"/>
        <v>53284</v>
      </c>
      <c r="V18" s="33">
        <f t="shared" si="7"/>
        <v>0.33656949752076554</v>
      </c>
      <c r="W18" s="30">
        <f t="shared" si="8"/>
        <v>1088001</v>
      </c>
      <c r="X18" s="33">
        <f t="shared" si="9"/>
        <v>0.1911800701988675</v>
      </c>
    </row>
    <row r="19" spans="2:24" ht="16.5" customHeight="1">
      <c r="B19" s="49">
        <v>39363</v>
      </c>
      <c r="C19" s="29"/>
      <c r="D19" s="30">
        <v>32009</v>
      </c>
      <c r="E19" s="30">
        <f t="shared" si="10"/>
        <v>259840</v>
      </c>
      <c r="F19" s="30">
        <f t="shared" si="0"/>
        <v>6340004</v>
      </c>
      <c r="G19" s="31"/>
      <c r="H19" s="30">
        <v>28031</v>
      </c>
      <c r="I19" s="30">
        <f t="shared" si="11"/>
        <v>186346</v>
      </c>
      <c r="J19" s="30">
        <f t="shared" si="1"/>
        <v>5719006</v>
      </c>
      <c r="K19" s="32"/>
      <c r="L19" s="30">
        <f t="shared" si="2"/>
        <v>-73494</v>
      </c>
      <c r="M19" s="33">
        <f t="shared" si="3"/>
        <v>-0.2828432881773399</v>
      </c>
      <c r="N19" s="30">
        <f t="shared" si="4"/>
        <v>-620998</v>
      </c>
      <c r="O19" s="33">
        <f t="shared" si="5"/>
        <v>-0.09794914955889618</v>
      </c>
      <c r="P19" s="34"/>
      <c r="Q19" s="30">
        <v>21951</v>
      </c>
      <c r="R19" s="37">
        <f t="shared" si="12"/>
        <v>233550</v>
      </c>
      <c r="S19" s="30">
        <f t="shared" si="13"/>
        <v>6800927</v>
      </c>
      <c r="U19" s="30">
        <f t="shared" si="6"/>
        <v>47204</v>
      </c>
      <c r="V19" s="33">
        <f t="shared" si="7"/>
        <v>0.2533137282259882</v>
      </c>
      <c r="W19" s="30">
        <f t="shared" si="8"/>
        <v>1081921</v>
      </c>
      <c r="X19" s="33">
        <f t="shared" si="9"/>
        <v>0.18917990294117545</v>
      </c>
    </row>
    <row r="20" spans="2:24" ht="16.5" customHeight="1">
      <c r="B20" s="49">
        <v>39364</v>
      </c>
      <c r="C20" s="29"/>
      <c r="D20" s="30">
        <v>36374</v>
      </c>
      <c r="E20" s="30">
        <f t="shared" si="10"/>
        <v>296214</v>
      </c>
      <c r="F20" s="30">
        <f t="shared" si="0"/>
        <v>6376378</v>
      </c>
      <c r="G20" s="31"/>
      <c r="H20" s="30">
        <v>15260</v>
      </c>
      <c r="I20" s="30">
        <f t="shared" si="11"/>
        <v>201606</v>
      </c>
      <c r="J20" s="30">
        <f t="shared" si="1"/>
        <v>5734266</v>
      </c>
      <c r="K20" s="32"/>
      <c r="L20" s="30">
        <f t="shared" si="2"/>
        <v>-94608</v>
      </c>
      <c r="M20" s="33">
        <f t="shared" si="3"/>
        <v>-0.3193907107699163</v>
      </c>
      <c r="N20" s="30">
        <f t="shared" si="4"/>
        <v>-642112</v>
      </c>
      <c r="O20" s="33">
        <f t="shared" si="5"/>
        <v>-0.10070168362038763</v>
      </c>
      <c r="P20" s="34"/>
      <c r="Q20" s="30">
        <v>25913</v>
      </c>
      <c r="R20" s="37">
        <f t="shared" si="12"/>
        <v>259463</v>
      </c>
      <c r="S20" s="30">
        <f t="shared" si="13"/>
        <v>6826840</v>
      </c>
      <c r="U20" s="30">
        <f t="shared" si="6"/>
        <v>57857</v>
      </c>
      <c r="V20" s="33">
        <f t="shared" si="7"/>
        <v>0.28698054621390234</v>
      </c>
      <c r="W20" s="30">
        <f t="shared" si="8"/>
        <v>1092574</v>
      </c>
      <c r="X20" s="33">
        <f t="shared" si="9"/>
        <v>0.19053423751182802</v>
      </c>
    </row>
    <row r="21" spans="2:24" ht="16.5" customHeight="1">
      <c r="B21" s="49">
        <v>39365</v>
      </c>
      <c r="C21" s="29"/>
      <c r="D21" s="30">
        <v>23402</v>
      </c>
      <c r="E21" s="30">
        <f t="shared" si="10"/>
        <v>319616</v>
      </c>
      <c r="F21" s="30">
        <f t="shared" si="0"/>
        <v>6399780</v>
      </c>
      <c r="G21" s="31"/>
      <c r="H21" s="30">
        <v>20168</v>
      </c>
      <c r="I21" s="30">
        <f t="shared" si="11"/>
        <v>221774</v>
      </c>
      <c r="J21" s="30">
        <f t="shared" si="1"/>
        <v>5754434</v>
      </c>
      <c r="K21" s="32"/>
      <c r="L21" s="30">
        <f t="shared" si="2"/>
        <v>-97842</v>
      </c>
      <c r="M21" s="33">
        <f t="shared" si="3"/>
        <v>-0.3061235983179816</v>
      </c>
      <c r="N21" s="30">
        <f t="shared" si="4"/>
        <v>-645346</v>
      </c>
      <c r="O21" s="33">
        <f t="shared" si="5"/>
        <v>-0.10083877883302239</v>
      </c>
      <c r="P21" s="34"/>
      <c r="Q21" s="30">
        <v>18644</v>
      </c>
      <c r="R21" s="37">
        <f t="shared" si="12"/>
        <v>278107</v>
      </c>
      <c r="S21" s="30">
        <f t="shared" si="13"/>
        <v>6845484</v>
      </c>
      <c r="U21" s="30">
        <f t="shared" si="6"/>
        <v>56333</v>
      </c>
      <c r="V21" s="33">
        <f t="shared" si="7"/>
        <v>0.2540108398640057</v>
      </c>
      <c r="W21" s="30">
        <f t="shared" si="8"/>
        <v>1091050</v>
      </c>
      <c r="X21" s="33">
        <f t="shared" si="9"/>
        <v>0.18960161850844062</v>
      </c>
    </row>
    <row r="22" spans="2:24" ht="16.5" customHeight="1">
      <c r="B22" s="49">
        <v>39366</v>
      </c>
      <c r="C22" s="29"/>
      <c r="D22" s="30">
        <v>30219</v>
      </c>
      <c r="E22" s="30">
        <f t="shared" si="10"/>
        <v>349835</v>
      </c>
      <c r="F22" s="30">
        <f t="shared" si="0"/>
        <v>6429999</v>
      </c>
      <c r="G22" s="31"/>
      <c r="H22" s="30">
        <v>13456</v>
      </c>
      <c r="I22" s="30">
        <f t="shared" si="11"/>
        <v>235230</v>
      </c>
      <c r="J22" s="30">
        <f t="shared" si="1"/>
        <v>5767890</v>
      </c>
      <c r="K22" s="32"/>
      <c r="L22" s="30">
        <f t="shared" si="2"/>
        <v>-114605</v>
      </c>
      <c r="M22" s="33">
        <f t="shared" si="3"/>
        <v>-0.3275972958680521</v>
      </c>
      <c r="N22" s="30">
        <f t="shared" si="4"/>
        <v>-662109</v>
      </c>
      <c r="O22" s="33">
        <f t="shared" si="5"/>
        <v>-0.10297186671413168</v>
      </c>
      <c r="P22" s="34"/>
      <c r="Q22" s="30">
        <v>18330</v>
      </c>
      <c r="R22" s="37">
        <f t="shared" si="12"/>
        <v>296437</v>
      </c>
      <c r="S22" s="30">
        <f t="shared" si="13"/>
        <v>6863814</v>
      </c>
      <c r="U22" s="30">
        <f t="shared" si="6"/>
        <v>61207</v>
      </c>
      <c r="V22" s="33">
        <f t="shared" si="7"/>
        <v>0.26020065467839987</v>
      </c>
      <c r="W22" s="30">
        <f t="shared" si="8"/>
        <v>1095924</v>
      </c>
      <c r="X22" s="33">
        <f t="shared" si="9"/>
        <v>0.19000431700327156</v>
      </c>
    </row>
    <row r="23" spans="2:24" ht="16.5" customHeight="1">
      <c r="B23" s="49">
        <v>39367</v>
      </c>
      <c r="C23" s="29"/>
      <c r="D23" s="30">
        <v>22454</v>
      </c>
      <c r="E23" s="30">
        <f t="shared" si="10"/>
        <v>372289</v>
      </c>
      <c r="F23" s="30">
        <f t="shared" si="0"/>
        <v>6452453</v>
      </c>
      <c r="G23" s="31"/>
      <c r="H23" s="30">
        <v>11007</v>
      </c>
      <c r="I23" s="30">
        <f t="shared" si="11"/>
        <v>246237</v>
      </c>
      <c r="J23" s="30">
        <f t="shared" si="1"/>
        <v>5778897</v>
      </c>
      <c r="K23" s="32"/>
      <c r="L23" s="30">
        <f t="shared" si="2"/>
        <v>-126052</v>
      </c>
      <c r="M23" s="33">
        <f t="shared" si="3"/>
        <v>-0.33858642076451356</v>
      </c>
      <c r="N23" s="30">
        <f t="shared" si="4"/>
        <v>-673556</v>
      </c>
      <c r="O23" s="33">
        <f t="shared" si="5"/>
        <v>-0.10438758717033661</v>
      </c>
      <c r="P23" s="34"/>
      <c r="Q23" s="30">
        <v>27605</v>
      </c>
      <c r="R23" s="37">
        <f t="shared" si="12"/>
        <v>324042</v>
      </c>
      <c r="S23" s="30">
        <f t="shared" si="13"/>
        <v>6891419</v>
      </c>
      <c r="U23" s="30">
        <f t="shared" si="6"/>
        <v>77805</v>
      </c>
      <c r="V23" s="33">
        <f t="shared" si="7"/>
        <v>0.31597607183323384</v>
      </c>
      <c r="W23" s="30">
        <f t="shared" si="8"/>
        <v>1112522</v>
      </c>
      <c r="X23" s="33">
        <f t="shared" si="9"/>
        <v>0.1925145923175305</v>
      </c>
    </row>
    <row r="24" spans="2:24" ht="16.5" customHeight="1">
      <c r="B24" s="49">
        <v>39368</v>
      </c>
      <c r="C24" s="29"/>
      <c r="D24" s="30">
        <v>19050</v>
      </c>
      <c r="E24" s="30">
        <f t="shared" si="10"/>
        <v>391339</v>
      </c>
      <c r="F24" s="30">
        <f t="shared" si="0"/>
        <v>6471503</v>
      </c>
      <c r="G24" s="31"/>
      <c r="H24" s="30">
        <v>23194</v>
      </c>
      <c r="I24" s="30">
        <f t="shared" si="11"/>
        <v>269431</v>
      </c>
      <c r="J24" s="30">
        <f t="shared" si="1"/>
        <v>5802091</v>
      </c>
      <c r="K24" s="32"/>
      <c r="L24" s="30">
        <f t="shared" si="2"/>
        <v>-121908</v>
      </c>
      <c r="M24" s="33">
        <f t="shared" si="3"/>
        <v>-0.31151508027566893</v>
      </c>
      <c r="N24" s="30">
        <f t="shared" si="4"/>
        <v>-669412</v>
      </c>
      <c r="O24" s="33">
        <f t="shared" si="5"/>
        <v>-0.10343995822917798</v>
      </c>
      <c r="P24" s="34"/>
      <c r="Q24" s="30">
        <v>28628</v>
      </c>
      <c r="R24" s="37">
        <f t="shared" si="12"/>
        <v>352670</v>
      </c>
      <c r="S24" s="30">
        <f t="shared" si="13"/>
        <v>6920047</v>
      </c>
      <c r="U24" s="30">
        <f t="shared" si="6"/>
        <v>83239</v>
      </c>
      <c r="V24" s="33">
        <f t="shared" si="7"/>
        <v>0.3089436627559561</v>
      </c>
      <c r="W24" s="30">
        <f t="shared" si="8"/>
        <v>1117956</v>
      </c>
      <c r="X24" s="33">
        <f t="shared" si="9"/>
        <v>0.1926815694548741</v>
      </c>
    </row>
    <row r="25" spans="2:24" ht="16.5" customHeight="1">
      <c r="B25" s="49">
        <v>39369</v>
      </c>
      <c r="C25" s="29"/>
      <c r="D25" s="30">
        <v>32389</v>
      </c>
      <c r="E25" s="30">
        <f t="shared" si="10"/>
        <v>423728</v>
      </c>
      <c r="F25" s="30">
        <f t="shared" si="0"/>
        <v>6503892</v>
      </c>
      <c r="G25" s="31"/>
      <c r="H25" s="30">
        <v>26564</v>
      </c>
      <c r="I25" s="30">
        <f t="shared" si="11"/>
        <v>295995</v>
      </c>
      <c r="J25" s="30">
        <f t="shared" si="1"/>
        <v>5828655</v>
      </c>
      <c r="K25" s="32"/>
      <c r="L25" s="30">
        <f t="shared" si="2"/>
        <v>-127733</v>
      </c>
      <c r="M25" s="33">
        <f t="shared" si="3"/>
        <v>-0.30145045878488086</v>
      </c>
      <c r="N25" s="30">
        <f t="shared" si="4"/>
        <v>-675237</v>
      </c>
      <c r="O25" s="33">
        <f t="shared" si="5"/>
        <v>-0.10382045089309601</v>
      </c>
      <c r="P25" s="34"/>
      <c r="Q25" s="30">
        <v>35309</v>
      </c>
      <c r="R25" s="37">
        <f t="shared" si="12"/>
        <v>387979</v>
      </c>
      <c r="S25" s="30">
        <f t="shared" si="13"/>
        <v>6955356</v>
      </c>
      <c r="U25" s="30">
        <f t="shared" si="6"/>
        <v>91984</v>
      </c>
      <c r="V25" s="33">
        <f t="shared" si="7"/>
        <v>0.3107620061149682</v>
      </c>
      <c r="W25" s="30">
        <f t="shared" si="8"/>
        <v>1126701</v>
      </c>
      <c r="X25" s="33">
        <f t="shared" si="9"/>
        <v>0.19330377248267397</v>
      </c>
    </row>
    <row r="26" spans="2:24" s="35" customFormat="1" ht="16.5" customHeight="1">
      <c r="B26" s="49">
        <v>39370</v>
      </c>
      <c r="C26" s="36"/>
      <c r="D26" s="37">
        <v>30012</v>
      </c>
      <c r="E26" s="30">
        <f t="shared" si="10"/>
        <v>453740</v>
      </c>
      <c r="F26" s="37">
        <f t="shared" si="0"/>
        <v>6533904</v>
      </c>
      <c r="G26" s="38"/>
      <c r="H26" s="37">
        <v>33077</v>
      </c>
      <c r="I26" s="37">
        <f t="shared" si="11"/>
        <v>329072</v>
      </c>
      <c r="J26" s="37">
        <f t="shared" si="1"/>
        <v>5861732</v>
      </c>
      <c r="K26" s="39"/>
      <c r="L26" s="37">
        <f t="shared" si="2"/>
        <v>-124668</v>
      </c>
      <c r="M26" s="40">
        <f t="shared" si="3"/>
        <v>-0.2747564684621149</v>
      </c>
      <c r="N26" s="37">
        <f t="shared" si="4"/>
        <v>-672172</v>
      </c>
      <c r="O26" s="40">
        <f t="shared" si="5"/>
        <v>-0.10287448361653309</v>
      </c>
      <c r="P26" s="41"/>
      <c r="Q26" s="37">
        <v>19863</v>
      </c>
      <c r="R26" s="37">
        <f t="shared" si="12"/>
        <v>407842</v>
      </c>
      <c r="S26" s="30">
        <f t="shared" si="13"/>
        <v>6975219</v>
      </c>
      <c r="U26" s="30">
        <f t="shared" si="6"/>
        <v>78770</v>
      </c>
      <c r="V26" s="33">
        <f t="shared" si="7"/>
        <v>0.23937010745368795</v>
      </c>
      <c r="W26" s="30">
        <f t="shared" si="8"/>
        <v>1113487</v>
      </c>
      <c r="X26" s="33">
        <f t="shared" si="9"/>
        <v>0.18995870162607228</v>
      </c>
    </row>
    <row r="27" spans="2:24" ht="16.5" customHeight="1">
      <c r="B27" s="49">
        <v>39371</v>
      </c>
      <c r="C27" s="29"/>
      <c r="D27" s="30">
        <v>48091</v>
      </c>
      <c r="E27" s="30">
        <f t="shared" si="10"/>
        <v>501831</v>
      </c>
      <c r="F27" s="30">
        <f t="shared" si="0"/>
        <v>6581995</v>
      </c>
      <c r="G27" s="31"/>
      <c r="H27" s="30">
        <v>19428</v>
      </c>
      <c r="I27" s="37">
        <f t="shared" si="11"/>
        <v>348500</v>
      </c>
      <c r="J27" s="30">
        <f t="shared" si="1"/>
        <v>5881160</v>
      </c>
      <c r="K27" s="32"/>
      <c r="L27" s="30">
        <f t="shared" si="2"/>
        <v>-153331</v>
      </c>
      <c r="M27" s="33">
        <f t="shared" si="3"/>
        <v>-0.3055431011635391</v>
      </c>
      <c r="N27" s="30">
        <f t="shared" si="4"/>
        <v>-700835</v>
      </c>
      <c r="O27" s="33">
        <f t="shared" si="5"/>
        <v>-0.10647759531874454</v>
      </c>
      <c r="P27" s="34"/>
      <c r="Q27" s="30">
        <v>23773</v>
      </c>
      <c r="R27" s="30">
        <f t="shared" si="12"/>
        <v>431615</v>
      </c>
      <c r="S27" s="30">
        <f t="shared" si="13"/>
        <v>6998992</v>
      </c>
      <c r="U27" s="30">
        <f t="shared" si="6"/>
        <v>83115</v>
      </c>
      <c r="V27" s="33">
        <f t="shared" si="7"/>
        <v>0.238493543758967</v>
      </c>
      <c r="W27" s="30">
        <f t="shared" si="8"/>
        <v>1117832</v>
      </c>
      <c r="X27" s="33">
        <f t="shared" si="9"/>
        <v>0.19006998619319998</v>
      </c>
    </row>
    <row r="28" spans="2:24" ht="16.5" customHeight="1">
      <c r="B28" s="49">
        <v>39372</v>
      </c>
      <c r="C28" s="29"/>
      <c r="D28" s="30">
        <v>30159</v>
      </c>
      <c r="E28" s="30">
        <f t="shared" si="10"/>
        <v>531990</v>
      </c>
      <c r="F28" s="30">
        <f t="shared" si="0"/>
        <v>6612154</v>
      </c>
      <c r="G28" s="31"/>
      <c r="H28" s="30">
        <v>20719</v>
      </c>
      <c r="I28" s="37">
        <f t="shared" si="11"/>
        <v>369219</v>
      </c>
      <c r="J28" s="30">
        <f t="shared" si="1"/>
        <v>5901879</v>
      </c>
      <c r="K28" s="32"/>
      <c r="L28" s="30">
        <f t="shared" si="2"/>
        <v>-162771</v>
      </c>
      <c r="M28" s="33">
        <f t="shared" si="3"/>
        <v>-0.3059662775616083</v>
      </c>
      <c r="N28" s="30">
        <f t="shared" si="4"/>
        <v>-710275</v>
      </c>
      <c r="O28" s="33">
        <f t="shared" si="5"/>
        <v>-0.10741960940413668</v>
      </c>
      <c r="P28" s="34"/>
      <c r="Q28" s="30">
        <v>14930</v>
      </c>
      <c r="R28" s="30">
        <f t="shared" si="12"/>
        <v>446545</v>
      </c>
      <c r="S28" s="30">
        <f t="shared" si="13"/>
        <v>7013922</v>
      </c>
      <c r="U28" s="30">
        <f t="shared" si="6"/>
        <v>77326</v>
      </c>
      <c r="V28" s="33">
        <f t="shared" si="7"/>
        <v>0.2094312589547125</v>
      </c>
      <c r="W28" s="30">
        <f t="shared" si="8"/>
        <v>1112043</v>
      </c>
      <c r="X28" s="33">
        <f t="shared" si="9"/>
        <v>0.18842185683576365</v>
      </c>
    </row>
    <row r="29" spans="2:24" ht="16.5" customHeight="1">
      <c r="B29" s="49">
        <v>39373</v>
      </c>
      <c r="C29" s="29"/>
      <c r="D29" s="30">
        <v>32555</v>
      </c>
      <c r="E29" s="30">
        <f t="shared" si="10"/>
        <v>564545</v>
      </c>
      <c r="F29" s="30">
        <f t="shared" si="0"/>
        <v>6644709</v>
      </c>
      <c r="G29" s="31"/>
      <c r="H29" s="30">
        <v>11277</v>
      </c>
      <c r="I29" s="37">
        <f t="shared" si="11"/>
        <v>380496</v>
      </c>
      <c r="J29" s="30">
        <f t="shared" si="1"/>
        <v>5913156</v>
      </c>
      <c r="K29" s="32"/>
      <c r="L29" s="30">
        <f t="shared" si="2"/>
        <v>-184049</v>
      </c>
      <c r="M29" s="33">
        <f t="shared" si="3"/>
        <v>-0.32601298390739447</v>
      </c>
      <c r="N29" s="30">
        <f t="shared" si="4"/>
        <v>-731553</v>
      </c>
      <c r="O29" s="33">
        <f t="shared" si="5"/>
        <v>-0.11009556626181824</v>
      </c>
      <c r="P29" s="34"/>
      <c r="Q29" s="30">
        <v>14790</v>
      </c>
      <c r="R29" s="30">
        <f t="shared" si="12"/>
        <v>461335</v>
      </c>
      <c r="S29" s="30">
        <f t="shared" si="13"/>
        <v>7028712</v>
      </c>
      <c r="U29" s="30">
        <f t="shared" si="6"/>
        <v>80839</v>
      </c>
      <c r="V29" s="33">
        <f t="shared" si="7"/>
        <v>0.21245689836424037</v>
      </c>
      <c r="W29" s="30">
        <f t="shared" si="8"/>
        <v>1115556</v>
      </c>
      <c r="X29" s="33">
        <f t="shared" si="9"/>
        <v>0.18865661585792765</v>
      </c>
    </row>
    <row r="30" spans="2:24" ht="16.5" customHeight="1">
      <c r="B30" s="49">
        <v>39374</v>
      </c>
      <c r="C30" s="29"/>
      <c r="D30" s="30">
        <v>18744</v>
      </c>
      <c r="E30" s="30">
        <f t="shared" si="10"/>
        <v>583289</v>
      </c>
      <c r="F30" s="30">
        <f t="shared" si="0"/>
        <v>6663453</v>
      </c>
      <c r="G30" s="31"/>
      <c r="H30" s="30">
        <v>10454</v>
      </c>
      <c r="I30" s="37">
        <f t="shared" si="11"/>
        <v>390950</v>
      </c>
      <c r="J30" s="30">
        <f t="shared" si="1"/>
        <v>5923610</v>
      </c>
      <c r="K30" s="32"/>
      <c r="L30" s="30">
        <f t="shared" si="2"/>
        <v>-192339</v>
      </c>
      <c r="M30" s="33">
        <f t="shared" si="3"/>
        <v>-0.3297490609286306</v>
      </c>
      <c r="N30" s="30">
        <f t="shared" si="4"/>
        <v>-739843</v>
      </c>
      <c r="O30" s="33">
        <f t="shared" si="5"/>
        <v>-0.11102997199800163</v>
      </c>
      <c r="P30" s="34"/>
      <c r="Q30" s="30">
        <v>23336</v>
      </c>
      <c r="R30" s="30">
        <f t="shared" si="12"/>
        <v>484671</v>
      </c>
      <c r="S30" s="30">
        <f t="shared" si="13"/>
        <v>7052048</v>
      </c>
      <c r="U30" s="30">
        <f t="shared" si="6"/>
        <v>93721</v>
      </c>
      <c r="V30" s="33">
        <f t="shared" si="7"/>
        <v>0.23972630771198364</v>
      </c>
      <c r="W30" s="30">
        <f t="shared" si="8"/>
        <v>1128438</v>
      </c>
      <c r="X30" s="33">
        <f t="shared" si="9"/>
        <v>0.19049836164095882</v>
      </c>
    </row>
    <row r="31" spans="2:24" ht="16.5" customHeight="1">
      <c r="B31" s="49">
        <v>39375</v>
      </c>
      <c r="C31" s="29"/>
      <c r="D31" s="30">
        <v>16106</v>
      </c>
      <c r="E31" s="30">
        <f t="shared" si="10"/>
        <v>599395</v>
      </c>
      <c r="F31" s="30">
        <f t="shared" si="0"/>
        <v>6679559</v>
      </c>
      <c r="G31" s="31"/>
      <c r="H31" s="30">
        <v>19765</v>
      </c>
      <c r="I31" s="37">
        <f t="shared" si="11"/>
        <v>410715</v>
      </c>
      <c r="J31" s="30">
        <f t="shared" si="1"/>
        <v>5943375</v>
      </c>
      <c r="K31" s="32"/>
      <c r="L31" s="30">
        <f t="shared" si="2"/>
        <v>-188680</v>
      </c>
      <c r="M31" s="33">
        <f t="shared" si="3"/>
        <v>-0.31478407394122404</v>
      </c>
      <c r="N31" s="30">
        <f t="shared" si="4"/>
        <v>-736184</v>
      </c>
      <c r="O31" s="33">
        <f t="shared" si="5"/>
        <v>-0.11021446176311939</v>
      </c>
      <c r="P31" s="34"/>
      <c r="Q31" s="30">
        <v>24024</v>
      </c>
      <c r="R31" s="30">
        <f t="shared" si="12"/>
        <v>508695</v>
      </c>
      <c r="S31" s="30">
        <f aca="true" t="shared" si="14" ref="S31:S42">IF(Q31&lt;1,"",S30+Q31)</f>
        <v>7076072</v>
      </c>
      <c r="U31" s="30">
        <f aca="true" t="shared" si="15" ref="U31:U42">IF(R31="","",R31-I31)</f>
        <v>97980</v>
      </c>
      <c r="V31" s="33">
        <f aca="true" t="shared" si="16" ref="V31:V42">IF(U31="","",U31/I31)</f>
        <v>0.23855958511376502</v>
      </c>
      <c r="W31" s="30">
        <f aca="true" t="shared" si="17" ref="W31:W42">IF(S31="","",S31-J31)</f>
        <v>1132697</v>
      </c>
      <c r="X31" s="33">
        <f aca="true" t="shared" si="18" ref="X31:X42">IF(W31="","",W31/J31)</f>
        <v>0.19058144572738553</v>
      </c>
    </row>
    <row r="32" spans="2:24" ht="16.5" customHeight="1">
      <c r="B32" s="49">
        <v>39376</v>
      </c>
      <c r="C32" s="29"/>
      <c r="D32" s="30">
        <v>23913</v>
      </c>
      <c r="E32" s="30">
        <f t="shared" si="10"/>
        <v>623308</v>
      </c>
      <c r="F32" s="30">
        <f t="shared" si="0"/>
        <v>6703472</v>
      </c>
      <c r="G32" s="31"/>
      <c r="H32" s="30">
        <v>21349</v>
      </c>
      <c r="I32" s="37">
        <f t="shared" si="11"/>
        <v>432064</v>
      </c>
      <c r="J32" s="30">
        <f t="shared" si="1"/>
        <v>5964724</v>
      </c>
      <c r="K32" s="32"/>
      <c r="L32" s="30">
        <f t="shared" si="2"/>
        <v>-191244</v>
      </c>
      <c r="M32" s="33">
        <f t="shared" si="3"/>
        <v>-0.30682102588126575</v>
      </c>
      <c r="N32" s="30">
        <f t="shared" si="4"/>
        <v>-738748</v>
      </c>
      <c r="O32" s="33">
        <f t="shared" si="5"/>
        <v>-0.11020378693309975</v>
      </c>
      <c r="P32" s="34"/>
      <c r="Q32" s="30">
        <v>28844</v>
      </c>
      <c r="R32" s="30">
        <f t="shared" si="12"/>
        <v>537539</v>
      </c>
      <c r="S32" s="30">
        <f t="shared" si="14"/>
        <v>7104916</v>
      </c>
      <c r="U32" s="30">
        <f t="shared" si="15"/>
        <v>105475</v>
      </c>
      <c r="V32" s="33">
        <f t="shared" si="16"/>
        <v>0.24411892682565545</v>
      </c>
      <c r="W32" s="30">
        <f t="shared" si="17"/>
        <v>1140192</v>
      </c>
      <c r="X32" s="33">
        <f t="shared" si="18"/>
        <v>0.1911558690729026</v>
      </c>
    </row>
    <row r="33" spans="2:24" ht="16.5" customHeight="1">
      <c r="B33" s="49">
        <v>39377</v>
      </c>
      <c r="C33" s="29"/>
      <c r="D33" s="30">
        <v>23689</v>
      </c>
      <c r="E33" s="30">
        <f t="shared" si="10"/>
        <v>646997</v>
      </c>
      <c r="F33" s="30">
        <f t="shared" si="0"/>
        <v>6727161</v>
      </c>
      <c r="G33" s="31"/>
      <c r="H33" s="30">
        <v>23577</v>
      </c>
      <c r="I33" s="37">
        <f t="shared" si="11"/>
        <v>455641</v>
      </c>
      <c r="J33" s="30">
        <f t="shared" si="1"/>
        <v>5988301</v>
      </c>
      <c r="K33" s="32"/>
      <c r="L33" s="30">
        <f t="shared" si="2"/>
        <v>-191356</v>
      </c>
      <c r="M33" s="33">
        <f t="shared" si="3"/>
        <v>-0.2957602585483395</v>
      </c>
      <c r="N33" s="30">
        <f t="shared" si="4"/>
        <v>-738860</v>
      </c>
      <c r="O33" s="33">
        <f t="shared" si="5"/>
        <v>-0.1098323646483264</v>
      </c>
      <c r="P33" s="34"/>
      <c r="Q33" s="30">
        <v>17678</v>
      </c>
      <c r="R33" s="30">
        <f t="shared" si="12"/>
        <v>555217</v>
      </c>
      <c r="S33" s="30">
        <f t="shared" si="14"/>
        <v>7122594</v>
      </c>
      <c r="U33" s="30">
        <f t="shared" si="15"/>
        <v>99576</v>
      </c>
      <c r="V33" s="33">
        <f t="shared" si="16"/>
        <v>0.21854047375016736</v>
      </c>
      <c r="W33" s="30">
        <f t="shared" si="17"/>
        <v>1134293</v>
      </c>
      <c r="X33" s="33">
        <f t="shared" si="18"/>
        <v>0.18941816718965865</v>
      </c>
    </row>
    <row r="34" spans="2:24" ht="16.5" customHeight="1">
      <c r="B34" s="49">
        <v>39378</v>
      </c>
      <c r="C34" s="29"/>
      <c r="D34" s="30">
        <v>31624</v>
      </c>
      <c r="E34" s="30">
        <f t="shared" si="10"/>
        <v>678621</v>
      </c>
      <c r="F34" s="30">
        <f t="shared" si="0"/>
        <v>6758785</v>
      </c>
      <c r="G34" s="31"/>
      <c r="H34" s="30">
        <v>13025</v>
      </c>
      <c r="I34" s="37">
        <f t="shared" si="11"/>
        <v>468666</v>
      </c>
      <c r="J34" s="30">
        <f t="shared" si="1"/>
        <v>6001326</v>
      </c>
      <c r="K34" s="32"/>
      <c r="L34" s="30">
        <f t="shared" si="2"/>
        <v>-209955</v>
      </c>
      <c r="M34" s="33">
        <f t="shared" si="3"/>
        <v>-0.30938476704964923</v>
      </c>
      <c r="N34" s="30">
        <f t="shared" si="4"/>
        <v>-757459</v>
      </c>
      <c r="O34" s="33">
        <f t="shared" si="5"/>
        <v>-0.11207029074012563</v>
      </c>
      <c r="P34" s="34"/>
      <c r="Q34" s="30">
        <v>19609</v>
      </c>
      <c r="R34" s="30">
        <f t="shared" si="12"/>
        <v>574826</v>
      </c>
      <c r="S34" s="30">
        <f t="shared" si="14"/>
        <v>7142203</v>
      </c>
      <c r="U34" s="30">
        <f t="shared" si="15"/>
        <v>106160</v>
      </c>
      <c r="V34" s="33">
        <f t="shared" si="16"/>
        <v>0.22651525820093626</v>
      </c>
      <c r="W34" s="30">
        <f t="shared" si="17"/>
        <v>1140877</v>
      </c>
      <c r="X34" s="33">
        <f t="shared" si="18"/>
        <v>0.1901041536487103</v>
      </c>
    </row>
    <row r="35" spans="2:24" ht="16.5" customHeight="1">
      <c r="B35" s="49">
        <v>39379</v>
      </c>
      <c r="C35" s="29"/>
      <c r="D35" s="30">
        <v>18509</v>
      </c>
      <c r="E35" s="30">
        <f t="shared" si="10"/>
        <v>697130</v>
      </c>
      <c r="F35" s="30">
        <f t="shared" si="0"/>
        <v>6777294</v>
      </c>
      <c r="G35" s="31"/>
      <c r="H35" s="30">
        <v>14547</v>
      </c>
      <c r="I35" s="37">
        <f t="shared" si="11"/>
        <v>483213</v>
      </c>
      <c r="J35" s="30">
        <f t="shared" si="1"/>
        <v>6015873</v>
      </c>
      <c r="K35" s="32"/>
      <c r="L35" s="30">
        <f t="shared" si="2"/>
        <v>-213917</v>
      </c>
      <c r="M35" s="33">
        <f t="shared" si="3"/>
        <v>-0.30685381492691466</v>
      </c>
      <c r="N35" s="30">
        <f t="shared" si="4"/>
        <v>-761421</v>
      </c>
      <c r="O35" s="33">
        <f t="shared" si="5"/>
        <v>-0.11234882240611076</v>
      </c>
      <c r="P35" s="34"/>
      <c r="Q35" s="30">
        <v>12169</v>
      </c>
      <c r="R35" s="30">
        <f t="shared" si="12"/>
        <v>586995</v>
      </c>
      <c r="S35" s="30">
        <f t="shared" si="14"/>
        <v>7154372</v>
      </c>
      <c r="U35" s="30">
        <f t="shared" si="15"/>
        <v>103782</v>
      </c>
      <c r="V35" s="33">
        <f t="shared" si="16"/>
        <v>0.21477485084217518</v>
      </c>
      <c r="W35" s="30">
        <f t="shared" si="17"/>
        <v>1138499</v>
      </c>
      <c r="X35" s="33">
        <f t="shared" si="18"/>
        <v>0.1892491746418184</v>
      </c>
    </row>
    <row r="36" spans="2:24" ht="16.5" customHeight="1">
      <c r="B36" s="49">
        <v>39380</v>
      </c>
      <c r="C36" s="29"/>
      <c r="D36" s="30">
        <v>20627</v>
      </c>
      <c r="E36" s="30">
        <f t="shared" si="10"/>
        <v>717757</v>
      </c>
      <c r="F36" s="30">
        <f t="shared" si="0"/>
        <v>6797921</v>
      </c>
      <c r="G36" s="31"/>
      <c r="H36" s="30">
        <v>7040</v>
      </c>
      <c r="I36" s="37">
        <f t="shared" si="11"/>
        <v>490253</v>
      </c>
      <c r="J36" s="30">
        <f t="shared" si="1"/>
        <v>6022913</v>
      </c>
      <c r="K36" s="32"/>
      <c r="L36" s="30">
        <f t="shared" si="2"/>
        <v>-227504</v>
      </c>
      <c r="M36" s="33">
        <f t="shared" si="3"/>
        <v>-0.31696521246048454</v>
      </c>
      <c r="N36" s="30">
        <f t="shared" si="4"/>
        <v>-775008</v>
      </c>
      <c r="O36" s="33">
        <f t="shared" si="5"/>
        <v>-0.11400662055354865</v>
      </c>
      <c r="P36" s="34"/>
      <c r="Q36" s="30">
        <v>10706</v>
      </c>
      <c r="R36" s="30">
        <f t="shared" si="12"/>
        <v>597701</v>
      </c>
      <c r="S36" s="30">
        <f t="shared" si="14"/>
        <v>7165078</v>
      </c>
      <c r="U36" s="30">
        <f t="shared" si="15"/>
        <v>107448</v>
      </c>
      <c r="V36" s="33">
        <f t="shared" si="16"/>
        <v>0.21916847015724533</v>
      </c>
      <c r="W36" s="30">
        <f t="shared" si="17"/>
        <v>1142165</v>
      </c>
      <c r="X36" s="33">
        <f t="shared" si="18"/>
        <v>0.18963664260134588</v>
      </c>
    </row>
    <row r="37" spans="2:24" ht="16.5" customHeight="1">
      <c r="B37" s="49">
        <v>39381</v>
      </c>
      <c r="C37" s="29"/>
      <c r="D37" s="30">
        <v>11610</v>
      </c>
      <c r="E37" s="30">
        <f t="shared" si="10"/>
        <v>729367</v>
      </c>
      <c r="F37" s="30">
        <f t="shared" si="0"/>
        <v>6809531</v>
      </c>
      <c r="G37" s="31"/>
      <c r="H37" s="30">
        <v>6534</v>
      </c>
      <c r="I37" s="37">
        <f t="shared" si="11"/>
        <v>496787</v>
      </c>
      <c r="J37" s="30">
        <f t="shared" si="1"/>
        <v>6029447</v>
      </c>
      <c r="K37" s="32"/>
      <c r="L37" s="30">
        <f t="shared" si="2"/>
        <v>-232580</v>
      </c>
      <c r="M37" s="33">
        <f t="shared" si="3"/>
        <v>-0.31887924734735734</v>
      </c>
      <c r="N37" s="30">
        <f t="shared" si="4"/>
        <v>-780084</v>
      </c>
      <c r="O37" s="33">
        <f t="shared" si="5"/>
        <v>-0.11455766924330031</v>
      </c>
      <c r="P37" s="34"/>
      <c r="Q37" s="30">
        <v>17020</v>
      </c>
      <c r="R37" s="30">
        <f t="shared" si="12"/>
        <v>614721</v>
      </c>
      <c r="S37" s="30">
        <f t="shared" si="14"/>
        <v>7182098</v>
      </c>
      <c r="U37" s="30">
        <f t="shared" si="15"/>
        <v>117934</v>
      </c>
      <c r="V37" s="33">
        <f t="shared" si="16"/>
        <v>0.23739349057040543</v>
      </c>
      <c r="W37" s="30">
        <f t="shared" si="17"/>
        <v>1152651</v>
      </c>
      <c r="X37" s="33">
        <f t="shared" si="18"/>
        <v>0.19117026818545715</v>
      </c>
    </row>
    <row r="38" spans="2:24" ht="16.5" customHeight="1">
      <c r="B38" s="49">
        <v>39382</v>
      </c>
      <c r="C38" s="29"/>
      <c r="D38" s="30">
        <v>8920</v>
      </c>
      <c r="E38" s="30">
        <f t="shared" si="10"/>
        <v>738287</v>
      </c>
      <c r="F38" s="30">
        <f t="shared" si="0"/>
        <v>6818451</v>
      </c>
      <c r="G38" s="31"/>
      <c r="H38" s="30">
        <v>13157</v>
      </c>
      <c r="I38" s="37">
        <f t="shared" si="11"/>
        <v>509944</v>
      </c>
      <c r="J38" s="30">
        <f t="shared" si="1"/>
        <v>6042604</v>
      </c>
      <c r="K38" s="32"/>
      <c r="L38" s="30">
        <f t="shared" si="2"/>
        <v>-228343</v>
      </c>
      <c r="M38" s="33">
        <f t="shared" si="3"/>
        <v>-0.3092875805750338</v>
      </c>
      <c r="N38" s="30">
        <f t="shared" si="4"/>
        <v>-775847</v>
      </c>
      <c r="O38" s="33">
        <f t="shared" si="5"/>
        <v>-0.11378640104622002</v>
      </c>
      <c r="P38" s="34"/>
      <c r="Q38" s="30">
        <v>19605</v>
      </c>
      <c r="R38" s="30">
        <f t="shared" si="12"/>
        <v>634326</v>
      </c>
      <c r="S38" s="30">
        <f t="shared" si="14"/>
        <v>7201703</v>
      </c>
      <c r="U38" s="30">
        <f t="shared" si="15"/>
        <v>124382</v>
      </c>
      <c r="V38" s="33">
        <f t="shared" si="16"/>
        <v>0.2439130571199975</v>
      </c>
      <c r="W38" s="30">
        <f t="shared" si="17"/>
        <v>1159099</v>
      </c>
      <c r="X38" s="33">
        <f t="shared" si="18"/>
        <v>0.1918211089126476</v>
      </c>
    </row>
    <row r="39" spans="2:24" ht="16.5" customHeight="1">
      <c r="B39" s="49">
        <v>39383</v>
      </c>
      <c r="C39" s="29"/>
      <c r="D39" s="30">
        <v>17967</v>
      </c>
      <c r="E39" s="30">
        <f t="shared" si="10"/>
        <v>756254</v>
      </c>
      <c r="F39" s="30">
        <f t="shared" si="0"/>
        <v>6836418</v>
      </c>
      <c r="G39" s="31"/>
      <c r="H39" s="30">
        <v>18365</v>
      </c>
      <c r="I39" s="37">
        <f t="shared" si="11"/>
        <v>528309</v>
      </c>
      <c r="J39" s="30">
        <f t="shared" si="1"/>
        <v>6060969</v>
      </c>
      <c r="K39" s="32"/>
      <c r="L39" s="30">
        <f t="shared" si="2"/>
        <v>-227945</v>
      </c>
      <c r="M39" s="33">
        <f t="shared" si="3"/>
        <v>-0.3014132817809889</v>
      </c>
      <c r="N39" s="30">
        <f t="shared" si="4"/>
        <v>-775449</v>
      </c>
      <c r="O39" s="33">
        <f t="shared" si="5"/>
        <v>-0.1134291378906322</v>
      </c>
      <c r="P39" s="34"/>
      <c r="Q39" s="30">
        <v>22116</v>
      </c>
      <c r="R39" s="30">
        <f t="shared" si="12"/>
        <v>656442</v>
      </c>
      <c r="S39" s="30">
        <f t="shared" si="14"/>
        <v>7223819</v>
      </c>
      <c r="U39" s="30">
        <f t="shared" si="15"/>
        <v>128133</v>
      </c>
      <c r="V39" s="33">
        <f t="shared" si="16"/>
        <v>0.24253419873596702</v>
      </c>
      <c r="W39" s="30">
        <f t="shared" si="17"/>
        <v>1162850</v>
      </c>
      <c r="X39" s="33">
        <f t="shared" si="18"/>
        <v>0.19185876053812517</v>
      </c>
    </row>
    <row r="40" spans="2:24" ht="16.5" customHeight="1">
      <c r="B40" s="49">
        <v>39384</v>
      </c>
      <c r="C40" s="29"/>
      <c r="D40" s="30">
        <v>22234</v>
      </c>
      <c r="E40" s="30">
        <f t="shared" si="10"/>
        <v>778488</v>
      </c>
      <c r="F40" s="30">
        <f t="shared" si="0"/>
        <v>6858652</v>
      </c>
      <c r="G40" s="31"/>
      <c r="H40" s="30">
        <v>18007</v>
      </c>
      <c r="I40" s="37">
        <f t="shared" si="11"/>
        <v>546316</v>
      </c>
      <c r="J40" s="30">
        <f t="shared" si="1"/>
        <v>6078976</v>
      </c>
      <c r="K40" s="32"/>
      <c r="L40" s="30">
        <f t="shared" si="2"/>
        <v>-232172</v>
      </c>
      <c r="M40" s="33">
        <f t="shared" si="3"/>
        <v>-0.2982345264153076</v>
      </c>
      <c r="N40" s="30">
        <f t="shared" si="4"/>
        <v>-779676</v>
      </c>
      <c r="O40" s="33">
        <f t="shared" si="5"/>
        <v>-0.11367773142594201</v>
      </c>
      <c r="P40" s="34"/>
      <c r="Q40" s="30">
        <v>12937</v>
      </c>
      <c r="R40" s="30">
        <f t="shared" si="12"/>
        <v>669379</v>
      </c>
      <c r="S40" s="30">
        <f t="shared" si="14"/>
        <v>7236756</v>
      </c>
      <c r="U40" s="30">
        <f t="shared" si="15"/>
        <v>123063</v>
      </c>
      <c r="V40" s="33">
        <f t="shared" si="16"/>
        <v>0.22525973978430067</v>
      </c>
      <c r="W40" s="30">
        <f t="shared" si="17"/>
        <v>1157780</v>
      </c>
      <c r="X40" s="33">
        <f t="shared" si="18"/>
        <v>0.19045641897582752</v>
      </c>
    </row>
    <row r="41" spans="2:24" ht="16.5" customHeight="1">
      <c r="B41" s="49">
        <v>39385</v>
      </c>
      <c r="C41" s="29"/>
      <c r="D41" s="45">
        <v>24544</v>
      </c>
      <c r="E41" s="30">
        <f t="shared" si="10"/>
        <v>803032</v>
      </c>
      <c r="F41" s="30">
        <f t="shared" si="0"/>
        <v>6883196</v>
      </c>
      <c r="G41" s="31"/>
      <c r="H41" s="45">
        <v>10858</v>
      </c>
      <c r="I41" s="37">
        <f t="shared" si="11"/>
        <v>557174</v>
      </c>
      <c r="J41" s="30">
        <f t="shared" si="1"/>
        <v>6089834</v>
      </c>
      <c r="K41" s="32"/>
      <c r="L41" s="30">
        <f t="shared" si="2"/>
        <v>-245858</v>
      </c>
      <c r="M41" s="33">
        <f t="shared" si="3"/>
        <v>-0.3061621454686737</v>
      </c>
      <c r="N41" s="30">
        <f t="shared" si="4"/>
        <v>-793362</v>
      </c>
      <c r="O41" s="33">
        <f t="shared" si="5"/>
        <v>-0.11526070156944536</v>
      </c>
      <c r="P41" s="34"/>
      <c r="Q41" s="45">
        <v>10578</v>
      </c>
      <c r="R41" s="45">
        <f t="shared" si="12"/>
        <v>679957</v>
      </c>
      <c r="S41" s="45">
        <f t="shared" si="14"/>
        <v>7247334</v>
      </c>
      <c r="U41" s="45">
        <f t="shared" si="15"/>
        <v>122783</v>
      </c>
      <c r="V41" s="46">
        <f t="shared" si="16"/>
        <v>0.22036742561569636</v>
      </c>
      <c r="W41" s="45">
        <f t="shared" si="17"/>
        <v>1157500</v>
      </c>
      <c r="X41" s="46">
        <f t="shared" si="18"/>
        <v>0.19007086235848136</v>
      </c>
    </row>
    <row r="42" spans="2:24" ht="16.5" customHeight="1">
      <c r="B42" s="49">
        <v>39386</v>
      </c>
      <c r="C42" s="29"/>
      <c r="D42" s="30">
        <v>12263</v>
      </c>
      <c r="E42" s="43">
        <f t="shared" si="10"/>
        <v>815295</v>
      </c>
      <c r="F42" s="43">
        <f t="shared" si="0"/>
        <v>6895459</v>
      </c>
      <c r="G42" s="30"/>
      <c r="H42" s="30">
        <v>7399</v>
      </c>
      <c r="I42" s="44">
        <f t="shared" si="11"/>
        <v>564573</v>
      </c>
      <c r="J42" s="43">
        <f t="shared" si="1"/>
        <v>6097233</v>
      </c>
      <c r="K42" s="32"/>
      <c r="L42" s="30">
        <f t="shared" si="2"/>
        <v>-250722</v>
      </c>
      <c r="M42" s="33">
        <f t="shared" si="3"/>
        <v>-0.30752304380622963</v>
      </c>
      <c r="N42" s="30">
        <f t="shared" si="4"/>
        <v>-798226</v>
      </c>
      <c r="O42" s="33">
        <f t="shared" si="5"/>
        <v>-0.11576111176935429</v>
      </c>
      <c r="P42" s="34"/>
      <c r="Q42" s="30">
        <v>6939</v>
      </c>
      <c r="R42" s="43">
        <f t="shared" si="12"/>
        <v>686896</v>
      </c>
      <c r="S42" s="43">
        <f t="shared" si="14"/>
        <v>7254273</v>
      </c>
      <c r="T42" s="47"/>
      <c r="U42" s="43">
        <f t="shared" si="15"/>
        <v>122323</v>
      </c>
      <c r="V42" s="48">
        <f t="shared" si="16"/>
        <v>0.21666462972901646</v>
      </c>
      <c r="W42" s="43">
        <f t="shared" si="17"/>
        <v>1157040</v>
      </c>
      <c r="X42" s="48">
        <f t="shared" si="18"/>
        <v>0.189764767067291</v>
      </c>
    </row>
    <row r="43" spans="2:10" ht="18.75" customHeight="1">
      <c r="B43" s="50" t="s">
        <v>11</v>
      </c>
      <c r="C43" s="42"/>
      <c r="D43" s="42"/>
      <c r="E43" s="42"/>
      <c r="F43" s="42"/>
      <c r="G43" s="42"/>
      <c r="H43" s="42"/>
      <c r="I43" s="42"/>
      <c r="J43" s="42"/>
    </row>
  </sheetData>
  <mergeCells count="18">
    <mergeCell ref="U5:X10"/>
    <mergeCell ref="H6:J6"/>
    <mergeCell ref="H7:J7"/>
    <mergeCell ref="U11:V11"/>
    <mergeCell ref="W11:X11"/>
    <mergeCell ref="L11:M11"/>
    <mergeCell ref="N11:O11"/>
    <mergeCell ref="H9:J9"/>
    <mergeCell ref="B2:X2"/>
    <mergeCell ref="D9:F9"/>
    <mergeCell ref="D7:F7"/>
    <mergeCell ref="Q7:S7"/>
    <mergeCell ref="B3:X3"/>
    <mergeCell ref="L5:O10"/>
    <mergeCell ref="B5:B11"/>
    <mergeCell ref="Q9:S9"/>
    <mergeCell ref="Q6:S6"/>
    <mergeCell ref="D6:F6"/>
  </mergeCells>
  <conditionalFormatting sqref="L12:O42 U12:X42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07874015748031496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mesut-ozen</cp:lastModifiedBy>
  <cp:lastPrinted>2007-08-01T17:37:03Z</cp:lastPrinted>
  <dcterms:created xsi:type="dcterms:W3CDTF">2003-10-20T07:27:17Z</dcterms:created>
  <dcterms:modified xsi:type="dcterms:W3CDTF">2007-11-01T06:55:34Z</dcterms:modified>
  <cp:category/>
  <cp:version/>
  <cp:contentType/>
  <cp:contentStatus/>
</cp:coreProperties>
</file>