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Eylül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<sst xmlns="http://schemas.openxmlformats.org/spreadsheetml/2006/main" count="25" uniqueCount="13">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</sst>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d\ mmmm\ dddd"/>
    <numFmt numFmtId="185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85" fontId="3" fillId="0" borderId="9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view="pageBreakPreview" zoomScale="75" zoomScaleNormal="75" zoomScaleSheetLayoutView="75" workbookViewId="0" topLeftCell="C17">
      <selection activeCell="O48" sqref="O48"/>
    </sheetView>
  </sheetViews>
  <sheetFormatPr defaultColWidth="9.00390625" defaultRowHeight="13.5" customHeight="1"/>
  <cols>
    <col min="1" max="1" width="0.6171875" style="1" customWidth="1"/>
    <col min="2" max="2" width="25.75390625" style="46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10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9" t="s">
        <v>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2:24" s="2" customFormat="1" ht="22.5" customHeight="1">
      <c r="B3" s="70" t="s">
        <v>12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ht="11.25" customHeight="1"/>
    <row r="5" spans="2:24" ht="6" customHeight="1">
      <c r="B5" s="71" t="s">
        <v>0</v>
      </c>
      <c r="C5" s="6"/>
      <c r="D5" s="7"/>
      <c r="E5" s="8"/>
      <c r="F5" s="9"/>
      <c r="H5" s="7"/>
      <c r="I5" s="8"/>
      <c r="J5" s="9"/>
      <c r="L5" s="49" t="s">
        <v>7</v>
      </c>
      <c r="M5" s="50"/>
      <c r="N5" s="50"/>
      <c r="O5" s="51"/>
      <c r="P5" s="10"/>
      <c r="Q5" s="7"/>
      <c r="R5" s="8"/>
      <c r="S5" s="9"/>
      <c r="U5" s="49" t="s">
        <v>9</v>
      </c>
      <c r="V5" s="50"/>
      <c r="W5" s="50"/>
      <c r="X5" s="51"/>
    </row>
    <row r="6" spans="2:24" s="11" customFormat="1" ht="18" customHeight="1">
      <c r="B6" s="72"/>
      <c r="C6" s="6"/>
      <c r="D6" s="58" t="s">
        <v>1</v>
      </c>
      <c r="E6" s="59"/>
      <c r="F6" s="60"/>
      <c r="G6" s="12"/>
      <c r="H6" s="58" t="s">
        <v>6</v>
      </c>
      <c r="I6" s="59"/>
      <c r="J6" s="60"/>
      <c r="K6" s="12"/>
      <c r="L6" s="52"/>
      <c r="M6" s="53"/>
      <c r="N6" s="53"/>
      <c r="O6" s="54"/>
      <c r="P6" s="10"/>
      <c r="Q6" s="58" t="s">
        <v>8</v>
      </c>
      <c r="R6" s="59"/>
      <c r="S6" s="60"/>
      <c r="U6" s="52"/>
      <c r="V6" s="53"/>
      <c r="W6" s="53"/>
      <c r="X6" s="54"/>
    </row>
    <row r="7" spans="2:24" s="11" customFormat="1" ht="16.5" customHeight="1">
      <c r="B7" s="72"/>
      <c r="C7" s="6"/>
      <c r="D7" s="61" t="s">
        <v>4</v>
      </c>
      <c r="E7" s="62"/>
      <c r="F7" s="63"/>
      <c r="G7" s="16"/>
      <c r="H7" s="61" t="s">
        <v>4</v>
      </c>
      <c r="I7" s="62"/>
      <c r="J7" s="63"/>
      <c r="K7" s="16"/>
      <c r="L7" s="52"/>
      <c r="M7" s="53"/>
      <c r="N7" s="53"/>
      <c r="O7" s="54"/>
      <c r="P7" s="10"/>
      <c r="Q7" s="61" t="s">
        <v>4</v>
      </c>
      <c r="R7" s="62"/>
      <c r="S7" s="63"/>
      <c r="U7" s="52"/>
      <c r="V7" s="53"/>
      <c r="W7" s="53"/>
      <c r="X7" s="54"/>
    </row>
    <row r="8" spans="2:24" s="11" customFormat="1" ht="9" customHeight="1">
      <c r="B8" s="72"/>
      <c r="C8" s="6"/>
      <c r="D8" s="13"/>
      <c r="E8" s="14"/>
      <c r="F8" s="15"/>
      <c r="G8" s="16"/>
      <c r="H8" s="13"/>
      <c r="I8" s="14"/>
      <c r="J8" s="15"/>
      <c r="K8" s="16"/>
      <c r="L8" s="52"/>
      <c r="M8" s="53"/>
      <c r="N8" s="53"/>
      <c r="O8" s="54"/>
      <c r="P8" s="10"/>
      <c r="Q8" s="17"/>
      <c r="R8" s="18"/>
      <c r="S8" s="19"/>
      <c r="U8" s="52"/>
      <c r="V8" s="53"/>
      <c r="W8" s="53"/>
      <c r="X8" s="54"/>
    </row>
    <row r="9" spans="2:24" s="11" customFormat="1" ht="20.25" customHeight="1">
      <c r="B9" s="72"/>
      <c r="C9" s="6"/>
      <c r="D9" s="66">
        <v>5154225</v>
      </c>
      <c r="E9" s="67"/>
      <c r="F9" s="68"/>
      <c r="G9" s="20"/>
      <c r="H9" s="66">
        <v>4738984</v>
      </c>
      <c r="I9" s="67"/>
      <c r="J9" s="68"/>
      <c r="K9" s="20"/>
      <c r="L9" s="52"/>
      <c r="M9" s="53"/>
      <c r="N9" s="53"/>
      <c r="O9" s="54"/>
      <c r="P9" s="10"/>
      <c r="Q9" s="66">
        <v>5457752</v>
      </c>
      <c r="R9" s="67"/>
      <c r="S9" s="68"/>
      <c r="U9" s="52"/>
      <c r="V9" s="53"/>
      <c r="W9" s="53"/>
      <c r="X9" s="54"/>
    </row>
    <row r="10" spans="2:24" ht="4.5" customHeight="1">
      <c r="B10" s="72"/>
      <c r="C10" s="6"/>
      <c r="D10" s="21"/>
      <c r="E10" s="22"/>
      <c r="F10" s="23"/>
      <c r="H10" s="21"/>
      <c r="I10" s="22"/>
      <c r="J10" s="23"/>
      <c r="L10" s="55"/>
      <c r="M10" s="56"/>
      <c r="N10" s="56"/>
      <c r="O10" s="57"/>
      <c r="P10" s="10"/>
      <c r="Q10" s="21"/>
      <c r="R10" s="22"/>
      <c r="S10" s="23"/>
      <c r="U10" s="55"/>
      <c r="V10" s="56"/>
      <c r="W10" s="56"/>
      <c r="X10" s="57"/>
    </row>
    <row r="11" spans="2:24" ht="48.75" customHeight="1">
      <c r="B11" s="73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4" t="s">
        <v>2</v>
      </c>
      <c r="M11" s="65"/>
      <c r="N11" s="64" t="s">
        <v>3</v>
      </c>
      <c r="O11" s="65"/>
      <c r="P11" s="28"/>
      <c r="Q11" s="24" t="s">
        <v>5</v>
      </c>
      <c r="R11" s="25" t="s">
        <v>2</v>
      </c>
      <c r="S11" s="24" t="s">
        <v>3</v>
      </c>
      <c r="U11" s="64" t="s">
        <v>2</v>
      </c>
      <c r="V11" s="65"/>
      <c r="W11" s="64" t="s">
        <v>3</v>
      </c>
      <c r="X11" s="65"/>
    </row>
    <row r="12" spans="2:24" ht="16.5" customHeight="1">
      <c r="B12" s="48">
        <v>39326</v>
      </c>
      <c r="C12" s="29"/>
      <c r="D12" s="30">
        <v>20165</v>
      </c>
      <c r="E12" s="30">
        <f>D12</f>
        <v>20165</v>
      </c>
      <c r="F12" s="30">
        <f aca="true" t="shared" si="0" ref="F12:F41">E12+$D$9</f>
        <v>5174390</v>
      </c>
      <c r="G12" s="31"/>
      <c r="H12" s="30">
        <v>30195</v>
      </c>
      <c r="I12" s="30">
        <f>H12</f>
        <v>30195</v>
      </c>
      <c r="J12" s="30">
        <f aca="true" t="shared" si="1" ref="J12:J41">I12+$H$9</f>
        <v>4769179</v>
      </c>
      <c r="K12" s="32"/>
      <c r="L12" s="30">
        <f aca="true" t="shared" si="2" ref="L12:L41">I12-E12</f>
        <v>10030</v>
      </c>
      <c r="M12" s="33">
        <f aca="true" t="shared" si="3" ref="M12:M41">L12/E12</f>
        <v>0.4973964790478552</v>
      </c>
      <c r="N12" s="30">
        <f aca="true" t="shared" si="4" ref="N12:N41">J12-F12</f>
        <v>-405211</v>
      </c>
      <c r="O12" s="33">
        <f aca="true" t="shared" si="5" ref="O12:O41">N12/F12</f>
        <v>-0.07831087335898532</v>
      </c>
      <c r="P12" s="34"/>
      <c r="Q12" s="30">
        <v>44459</v>
      </c>
      <c r="R12" s="30">
        <f>Q12</f>
        <v>44459</v>
      </c>
      <c r="S12" s="30">
        <f>R12+$Q$9</f>
        <v>5502211</v>
      </c>
      <c r="U12" s="30">
        <f aca="true" t="shared" si="6" ref="U12:U30">IF(R12="","",R12-I12)</f>
        <v>14264</v>
      </c>
      <c r="V12" s="33">
        <f aca="true" t="shared" si="7" ref="V12:V30">IF(U12="","",U12/I12)</f>
        <v>0.4723960920682232</v>
      </c>
      <c r="W12" s="30">
        <f aca="true" t="shared" si="8" ref="W12:W30">IF(S12="","",S12-J12)</f>
        <v>733032</v>
      </c>
      <c r="X12" s="33">
        <f aca="true" t="shared" si="9" ref="X12:X30">IF(W12="","",W12/J12)</f>
        <v>0.15370192647413738</v>
      </c>
    </row>
    <row r="13" spans="2:24" ht="16.5" customHeight="1">
      <c r="B13" s="48">
        <f>B12+1</f>
        <v>39327</v>
      </c>
      <c r="C13" s="29"/>
      <c r="D13" s="30">
        <v>32610</v>
      </c>
      <c r="E13" s="30">
        <f aca="true" t="shared" si="10" ref="E13:E41">E12+D13</f>
        <v>52775</v>
      </c>
      <c r="F13" s="30">
        <f t="shared" si="0"/>
        <v>5207000</v>
      </c>
      <c r="G13" s="31"/>
      <c r="H13" s="30">
        <v>36406</v>
      </c>
      <c r="I13" s="30">
        <f aca="true" t="shared" si="11" ref="I13:I41">I12+H13</f>
        <v>66601</v>
      </c>
      <c r="J13" s="30">
        <f t="shared" si="1"/>
        <v>4805585</v>
      </c>
      <c r="K13" s="32"/>
      <c r="L13" s="30">
        <f t="shared" si="2"/>
        <v>13826</v>
      </c>
      <c r="M13" s="33">
        <f t="shared" si="3"/>
        <v>0.26198010421601137</v>
      </c>
      <c r="N13" s="30">
        <f t="shared" si="4"/>
        <v>-401415</v>
      </c>
      <c r="O13" s="33">
        <f t="shared" si="5"/>
        <v>-0.077091415402343</v>
      </c>
      <c r="P13" s="34"/>
      <c r="Q13" s="30">
        <v>50247</v>
      </c>
      <c r="R13" s="30">
        <f aca="true" t="shared" si="12" ref="R13:R41">IF(Q13&lt;1,"",R12+Q13)</f>
        <v>94706</v>
      </c>
      <c r="S13" s="30">
        <f>R13+$Q$9</f>
        <v>5552458</v>
      </c>
      <c r="U13" s="30">
        <f t="shared" si="6"/>
        <v>28105</v>
      </c>
      <c r="V13" s="33">
        <f t="shared" si="7"/>
        <v>0.4219906608008889</v>
      </c>
      <c r="W13" s="30">
        <f t="shared" si="8"/>
        <v>746873</v>
      </c>
      <c r="X13" s="33">
        <f t="shared" si="9"/>
        <v>0.155417706689196</v>
      </c>
    </row>
    <row r="14" spans="2:24" ht="16.5" customHeight="1">
      <c r="B14" s="48">
        <f aca="true" t="shared" si="13" ref="B14:B41">B13+1</f>
        <v>39328</v>
      </c>
      <c r="C14" s="29"/>
      <c r="D14" s="30">
        <v>36773</v>
      </c>
      <c r="E14" s="30">
        <f t="shared" si="10"/>
        <v>89548</v>
      </c>
      <c r="F14" s="30">
        <f t="shared" si="0"/>
        <v>5243773</v>
      </c>
      <c r="G14" s="31"/>
      <c r="H14" s="30">
        <v>40309</v>
      </c>
      <c r="I14" s="30">
        <f t="shared" si="11"/>
        <v>106910</v>
      </c>
      <c r="J14" s="30">
        <f t="shared" si="1"/>
        <v>4845894</v>
      </c>
      <c r="K14" s="32"/>
      <c r="L14" s="30">
        <f t="shared" si="2"/>
        <v>17362</v>
      </c>
      <c r="M14" s="33">
        <f t="shared" si="3"/>
        <v>0.19388484388261043</v>
      </c>
      <c r="N14" s="30">
        <f t="shared" si="4"/>
        <v>-397879</v>
      </c>
      <c r="O14" s="33">
        <f t="shared" si="5"/>
        <v>-0.07587647291368257</v>
      </c>
      <c r="P14" s="34"/>
      <c r="Q14" s="30">
        <v>28600</v>
      </c>
      <c r="R14" s="37">
        <f t="shared" si="12"/>
        <v>123306</v>
      </c>
      <c r="S14" s="30">
        <f aca="true" t="shared" si="14" ref="S14:S30">IF(Q14&lt;1,"",S13+Q14)</f>
        <v>5581058</v>
      </c>
      <c r="U14" s="30">
        <f t="shared" si="6"/>
        <v>16396</v>
      </c>
      <c r="V14" s="33">
        <f t="shared" si="7"/>
        <v>0.1533626414741371</v>
      </c>
      <c r="W14" s="30">
        <f t="shared" si="8"/>
        <v>735164</v>
      </c>
      <c r="X14" s="33">
        <f t="shared" si="9"/>
        <v>0.1517086424094295</v>
      </c>
    </row>
    <row r="15" spans="2:24" ht="16.5" customHeight="1">
      <c r="B15" s="48">
        <f t="shared" si="13"/>
        <v>39329</v>
      </c>
      <c r="C15" s="29"/>
      <c r="D15" s="30">
        <v>42146</v>
      </c>
      <c r="E15" s="30">
        <f t="shared" si="10"/>
        <v>131694</v>
      </c>
      <c r="F15" s="30">
        <f t="shared" si="0"/>
        <v>5285919</v>
      </c>
      <c r="G15" s="31"/>
      <c r="H15" s="30">
        <v>23752</v>
      </c>
      <c r="I15" s="30">
        <f t="shared" si="11"/>
        <v>130662</v>
      </c>
      <c r="J15" s="30">
        <f t="shared" si="1"/>
        <v>4869646</v>
      </c>
      <c r="K15" s="32"/>
      <c r="L15" s="30">
        <f t="shared" si="2"/>
        <v>-1032</v>
      </c>
      <c r="M15" s="33">
        <f t="shared" si="3"/>
        <v>-0.007836347897398515</v>
      </c>
      <c r="N15" s="30">
        <f t="shared" si="4"/>
        <v>-416273</v>
      </c>
      <c r="O15" s="33">
        <f t="shared" si="5"/>
        <v>-0.07875130133473479</v>
      </c>
      <c r="P15" s="34"/>
      <c r="Q15" s="30">
        <v>37566</v>
      </c>
      <c r="R15" s="37">
        <f t="shared" si="12"/>
        <v>160872</v>
      </c>
      <c r="S15" s="30">
        <f t="shared" si="14"/>
        <v>5618624</v>
      </c>
      <c r="U15" s="30">
        <f t="shared" si="6"/>
        <v>30210</v>
      </c>
      <c r="V15" s="33">
        <f t="shared" si="7"/>
        <v>0.23120723699315793</v>
      </c>
      <c r="W15" s="30">
        <f t="shared" si="8"/>
        <v>748978</v>
      </c>
      <c r="X15" s="33">
        <f t="shared" si="9"/>
        <v>0.15380543062062416</v>
      </c>
    </row>
    <row r="16" spans="2:24" ht="16.5" customHeight="1">
      <c r="B16" s="48">
        <f t="shared" si="13"/>
        <v>39330</v>
      </c>
      <c r="C16" s="29"/>
      <c r="D16" s="30">
        <v>25222</v>
      </c>
      <c r="E16" s="30">
        <f t="shared" si="10"/>
        <v>156916</v>
      </c>
      <c r="F16" s="30">
        <f t="shared" si="0"/>
        <v>5311141</v>
      </c>
      <c r="G16" s="31"/>
      <c r="H16" s="30">
        <v>29699</v>
      </c>
      <c r="I16" s="30">
        <f t="shared" si="11"/>
        <v>160361</v>
      </c>
      <c r="J16" s="30">
        <f t="shared" si="1"/>
        <v>4899345</v>
      </c>
      <c r="K16" s="32"/>
      <c r="L16" s="30">
        <f t="shared" si="2"/>
        <v>3445</v>
      </c>
      <c r="M16" s="33">
        <f t="shared" si="3"/>
        <v>0.021954421473909608</v>
      </c>
      <c r="N16" s="30">
        <f t="shared" si="4"/>
        <v>-411796</v>
      </c>
      <c r="O16" s="33">
        <f t="shared" si="5"/>
        <v>-0.07753437538186239</v>
      </c>
      <c r="P16" s="34"/>
      <c r="Q16" s="30">
        <v>35437</v>
      </c>
      <c r="R16" s="37">
        <f t="shared" si="12"/>
        <v>196309</v>
      </c>
      <c r="S16" s="30">
        <f t="shared" si="14"/>
        <v>5654061</v>
      </c>
      <c r="U16" s="30">
        <f t="shared" si="6"/>
        <v>35948</v>
      </c>
      <c r="V16" s="33">
        <f t="shared" si="7"/>
        <v>0.224169218201433</v>
      </c>
      <c r="W16" s="30">
        <f t="shared" si="8"/>
        <v>754716</v>
      </c>
      <c r="X16" s="33">
        <f t="shared" si="9"/>
        <v>0.15404426510074307</v>
      </c>
    </row>
    <row r="17" spans="2:24" ht="16.5" customHeight="1">
      <c r="B17" s="48">
        <f t="shared" si="13"/>
        <v>39331</v>
      </c>
      <c r="C17" s="29"/>
      <c r="D17" s="30">
        <v>32163</v>
      </c>
      <c r="E17" s="30">
        <f t="shared" si="10"/>
        <v>189079</v>
      </c>
      <c r="F17" s="30">
        <f t="shared" si="0"/>
        <v>5343304</v>
      </c>
      <c r="G17" s="31"/>
      <c r="H17" s="30">
        <v>21938</v>
      </c>
      <c r="I17" s="30">
        <f t="shared" si="11"/>
        <v>182299</v>
      </c>
      <c r="J17" s="30">
        <f t="shared" si="1"/>
        <v>4921283</v>
      </c>
      <c r="K17" s="32"/>
      <c r="L17" s="30">
        <f t="shared" si="2"/>
        <v>-6780</v>
      </c>
      <c r="M17" s="33">
        <f t="shared" si="3"/>
        <v>-0.03585802759693038</v>
      </c>
      <c r="N17" s="30">
        <f t="shared" si="4"/>
        <v>-422021</v>
      </c>
      <c r="O17" s="33">
        <f t="shared" si="5"/>
        <v>-0.0789812819933135</v>
      </c>
      <c r="P17" s="34"/>
      <c r="Q17" s="30">
        <v>29671</v>
      </c>
      <c r="R17" s="37">
        <f t="shared" si="12"/>
        <v>225980</v>
      </c>
      <c r="S17" s="30">
        <f t="shared" si="14"/>
        <v>5683732</v>
      </c>
      <c r="U17" s="30">
        <f t="shared" si="6"/>
        <v>43681</v>
      </c>
      <c r="V17" s="33">
        <f t="shared" si="7"/>
        <v>0.23961184647200479</v>
      </c>
      <c r="W17" s="30">
        <f t="shared" si="8"/>
        <v>762449</v>
      </c>
      <c r="X17" s="33">
        <f t="shared" si="9"/>
        <v>0.15492890776653162</v>
      </c>
    </row>
    <row r="18" spans="2:24" ht="16.5" customHeight="1">
      <c r="B18" s="48">
        <f t="shared" si="13"/>
        <v>39332</v>
      </c>
      <c r="C18" s="29"/>
      <c r="D18" s="30">
        <v>26652</v>
      </c>
      <c r="E18" s="30">
        <f t="shared" si="10"/>
        <v>215731</v>
      </c>
      <c r="F18" s="30">
        <f t="shared" si="0"/>
        <v>5369956</v>
      </c>
      <c r="G18" s="31"/>
      <c r="H18" s="30">
        <v>20321</v>
      </c>
      <c r="I18" s="30">
        <f t="shared" si="11"/>
        <v>202620</v>
      </c>
      <c r="J18" s="30">
        <f t="shared" si="1"/>
        <v>4941604</v>
      </c>
      <c r="K18" s="32"/>
      <c r="L18" s="30">
        <f t="shared" si="2"/>
        <v>-13111</v>
      </c>
      <c r="M18" s="33">
        <f t="shared" si="3"/>
        <v>-0.06077476116089018</v>
      </c>
      <c r="N18" s="30">
        <f t="shared" si="4"/>
        <v>-428352</v>
      </c>
      <c r="O18" s="33">
        <f t="shared" si="5"/>
        <v>-0.0797682513599739</v>
      </c>
      <c r="P18" s="34"/>
      <c r="Q18" s="30">
        <v>40353</v>
      </c>
      <c r="R18" s="37">
        <f t="shared" si="12"/>
        <v>266333</v>
      </c>
      <c r="S18" s="30">
        <f t="shared" si="14"/>
        <v>5724085</v>
      </c>
      <c r="U18" s="30">
        <f t="shared" si="6"/>
        <v>63713</v>
      </c>
      <c r="V18" s="33">
        <f t="shared" si="7"/>
        <v>0.31444576053696577</v>
      </c>
      <c r="W18" s="30">
        <f t="shared" si="8"/>
        <v>782481</v>
      </c>
      <c r="X18" s="33">
        <f t="shared" si="9"/>
        <v>0.15834554933984998</v>
      </c>
    </row>
    <row r="19" spans="2:24" ht="16.5" customHeight="1">
      <c r="B19" s="48">
        <f t="shared" si="13"/>
        <v>39333</v>
      </c>
      <c r="C19" s="29"/>
      <c r="D19" s="30">
        <v>19597</v>
      </c>
      <c r="E19" s="30">
        <f t="shared" si="10"/>
        <v>235328</v>
      </c>
      <c r="F19" s="30">
        <f t="shared" si="0"/>
        <v>5389553</v>
      </c>
      <c r="G19" s="31"/>
      <c r="H19" s="30">
        <v>27144</v>
      </c>
      <c r="I19" s="30">
        <f t="shared" si="11"/>
        <v>229764</v>
      </c>
      <c r="J19" s="30">
        <f t="shared" si="1"/>
        <v>4968748</v>
      </c>
      <c r="K19" s="32"/>
      <c r="L19" s="30">
        <f t="shared" si="2"/>
        <v>-5564</v>
      </c>
      <c r="M19" s="33">
        <f t="shared" si="3"/>
        <v>-0.023643595322273593</v>
      </c>
      <c r="N19" s="30">
        <f t="shared" si="4"/>
        <v>-420805</v>
      </c>
      <c r="O19" s="33">
        <f t="shared" si="5"/>
        <v>-0.07807790367772614</v>
      </c>
      <c r="P19" s="34"/>
      <c r="Q19" s="30">
        <v>43872</v>
      </c>
      <c r="R19" s="37">
        <f t="shared" si="12"/>
        <v>310205</v>
      </c>
      <c r="S19" s="30">
        <f t="shared" si="14"/>
        <v>5767957</v>
      </c>
      <c r="U19" s="30">
        <f t="shared" si="6"/>
        <v>80441</v>
      </c>
      <c r="V19" s="33">
        <f t="shared" si="7"/>
        <v>0.3501027140892394</v>
      </c>
      <c r="W19" s="30">
        <f t="shared" si="8"/>
        <v>799209</v>
      </c>
      <c r="X19" s="33">
        <f t="shared" si="9"/>
        <v>0.1608471590831332</v>
      </c>
    </row>
    <row r="20" spans="2:24" ht="16.5" customHeight="1">
      <c r="B20" s="48">
        <f t="shared" si="13"/>
        <v>39334</v>
      </c>
      <c r="C20" s="29"/>
      <c r="D20" s="30">
        <v>33054</v>
      </c>
      <c r="E20" s="30">
        <f t="shared" si="10"/>
        <v>268382</v>
      </c>
      <c r="F20" s="30">
        <f t="shared" si="0"/>
        <v>5422607</v>
      </c>
      <c r="G20" s="31"/>
      <c r="H20" s="30">
        <v>33047</v>
      </c>
      <c r="I20" s="30">
        <f t="shared" si="11"/>
        <v>262811</v>
      </c>
      <c r="J20" s="30">
        <f t="shared" si="1"/>
        <v>5001795</v>
      </c>
      <c r="K20" s="32"/>
      <c r="L20" s="30">
        <f t="shared" si="2"/>
        <v>-5571</v>
      </c>
      <c r="M20" s="33">
        <f t="shared" si="3"/>
        <v>-0.020757725927968342</v>
      </c>
      <c r="N20" s="30">
        <f t="shared" si="4"/>
        <v>-420812</v>
      </c>
      <c r="O20" s="33">
        <f t="shared" si="5"/>
        <v>-0.07760326352250864</v>
      </c>
      <c r="P20" s="34"/>
      <c r="Q20" s="30">
        <v>48104</v>
      </c>
      <c r="R20" s="37">
        <f t="shared" si="12"/>
        <v>358309</v>
      </c>
      <c r="S20" s="30">
        <f t="shared" si="14"/>
        <v>5816061</v>
      </c>
      <c r="U20" s="30">
        <f t="shared" si="6"/>
        <v>95498</v>
      </c>
      <c r="V20" s="33">
        <f t="shared" si="7"/>
        <v>0.36337139617443714</v>
      </c>
      <c r="W20" s="30">
        <f t="shared" si="8"/>
        <v>814266</v>
      </c>
      <c r="X20" s="33">
        <f t="shared" si="9"/>
        <v>0.16279475668235105</v>
      </c>
    </row>
    <row r="21" spans="2:24" ht="16.5" customHeight="1">
      <c r="B21" s="48">
        <f t="shared" si="13"/>
        <v>39335</v>
      </c>
      <c r="C21" s="29"/>
      <c r="D21" s="30">
        <v>35871</v>
      </c>
      <c r="E21" s="30">
        <f t="shared" si="10"/>
        <v>304253</v>
      </c>
      <c r="F21" s="30">
        <f t="shared" si="0"/>
        <v>5458478</v>
      </c>
      <c r="G21" s="31"/>
      <c r="H21" s="30">
        <v>37134</v>
      </c>
      <c r="I21" s="30">
        <f t="shared" si="11"/>
        <v>299945</v>
      </c>
      <c r="J21" s="30">
        <f t="shared" si="1"/>
        <v>5038929</v>
      </c>
      <c r="K21" s="32"/>
      <c r="L21" s="30">
        <f t="shared" si="2"/>
        <v>-4308</v>
      </c>
      <c r="M21" s="33">
        <f t="shared" si="3"/>
        <v>-0.014159268766454234</v>
      </c>
      <c r="N21" s="30">
        <f t="shared" si="4"/>
        <v>-419549</v>
      </c>
      <c r="O21" s="33">
        <f t="shared" si="5"/>
        <v>-0.07686190179753404</v>
      </c>
      <c r="P21" s="34"/>
      <c r="Q21" s="30">
        <v>25680</v>
      </c>
      <c r="R21" s="37">
        <f t="shared" si="12"/>
        <v>383989</v>
      </c>
      <c r="S21" s="30">
        <f t="shared" si="14"/>
        <v>5841741</v>
      </c>
      <c r="U21" s="30">
        <f t="shared" si="6"/>
        <v>84044</v>
      </c>
      <c r="V21" s="33">
        <f t="shared" si="7"/>
        <v>0.28019803630665624</v>
      </c>
      <c r="W21" s="30">
        <f t="shared" si="8"/>
        <v>802812</v>
      </c>
      <c r="X21" s="33">
        <f t="shared" si="9"/>
        <v>0.1593219511527152</v>
      </c>
    </row>
    <row r="22" spans="2:24" ht="16.5" customHeight="1">
      <c r="B22" s="48">
        <f t="shared" si="13"/>
        <v>39336</v>
      </c>
      <c r="C22" s="29"/>
      <c r="D22" s="30">
        <v>43459</v>
      </c>
      <c r="E22" s="30">
        <f t="shared" si="10"/>
        <v>347712</v>
      </c>
      <c r="F22" s="30">
        <f t="shared" si="0"/>
        <v>5501937</v>
      </c>
      <c r="G22" s="31"/>
      <c r="H22" s="30">
        <v>21243</v>
      </c>
      <c r="I22" s="30">
        <f t="shared" si="11"/>
        <v>321188</v>
      </c>
      <c r="J22" s="30">
        <f t="shared" si="1"/>
        <v>5060172</v>
      </c>
      <c r="K22" s="32"/>
      <c r="L22" s="30">
        <f t="shared" si="2"/>
        <v>-26524</v>
      </c>
      <c r="M22" s="33">
        <f t="shared" si="3"/>
        <v>-0.07628152033867108</v>
      </c>
      <c r="N22" s="30">
        <f t="shared" si="4"/>
        <v>-441765</v>
      </c>
      <c r="O22" s="33">
        <f t="shared" si="5"/>
        <v>-0.08029263148596576</v>
      </c>
      <c r="P22" s="34"/>
      <c r="Q22" s="30">
        <v>38885</v>
      </c>
      <c r="R22" s="37">
        <f t="shared" si="12"/>
        <v>422874</v>
      </c>
      <c r="S22" s="30">
        <f t="shared" si="14"/>
        <v>5880626</v>
      </c>
      <c r="U22" s="30">
        <f t="shared" si="6"/>
        <v>101686</v>
      </c>
      <c r="V22" s="33">
        <f t="shared" si="7"/>
        <v>0.3165933970135871</v>
      </c>
      <c r="W22" s="30">
        <f t="shared" si="8"/>
        <v>820454</v>
      </c>
      <c r="X22" s="33">
        <f t="shared" si="9"/>
        <v>0.16213954782564705</v>
      </c>
    </row>
    <row r="23" spans="2:24" ht="16.5" customHeight="1">
      <c r="B23" s="48">
        <f t="shared" si="13"/>
        <v>39337</v>
      </c>
      <c r="C23" s="29"/>
      <c r="D23" s="30">
        <v>31400</v>
      </c>
      <c r="E23" s="30">
        <f t="shared" si="10"/>
        <v>379112</v>
      </c>
      <c r="F23" s="30">
        <f t="shared" si="0"/>
        <v>5533337</v>
      </c>
      <c r="G23" s="31"/>
      <c r="H23" s="30">
        <v>26712</v>
      </c>
      <c r="I23" s="30">
        <f t="shared" si="11"/>
        <v>347900</v>
      </c>
      <c r="J23" s="30">
        <f t="shared" si="1"/>
        <v>5086884</v>
      </c>
      <c r="K23" s="32"/>
      <c r="L23" s="30">
        <f t="shared" si="2"/>
        <v>-31212</v>
      </c>
      <c r="M23" s="33">
        <f t="shared" si="3"/>
        <v>-0.0823292325223153</v>
      </c>
      <c r="N23" s="30">
        <f t="shared" si="4"/>
        <v>-446453</v>
      </c>
      <c r="O23" s="33">
        <f t="shared" si="5"/>
        <v>-0.08068422364298433</v>
      </c>
      <c r="P23" s="34"/>
      <c r="Q23" s="30">
        <v>37160</v>
      </c>
      <c r="R23" s="37">
        <f t="shared" si="12"/>
        <v>460034</v>
      </c>
      <c r="S23" s="30">
        <f t="shared" si="14"/>
        <v>5917786</v>
      </c>
      <c r="U23" s="30">
        <f t="shared" si="6"/>
        <v>112134</v>
      </c>
      <c r="V23" s="33">
        <f t="shared" si="7"/>
        <v>0.3223167576889911</v>
      </c>
      <c r="W23" s="30">
        <f t="shared" si="8"/>
        <v>830902</v>
      </c>
      <c r="X23" s="33">
        <f t="shared" si="9"/>
        <v>0.16334203807281628</v>
      </c>
    </row>
    <row r="24" spans="2:24" ht="16.5" customHeight="1">
      <c r="B24" s="48">
        <f t="shared" si="13"/>
        <v>39338</v>
      </c>
      <c r="C24" s="29"/>
      <c r="D24" s="30">
        <v>31799</v>
      </c>
      <c r="E24" s="30">
        <f t="shared" si="10"/>
        <v>410911</v>
      </c>
      <c r="F24" s="30">
        <f t="shared" si="0"/>
        <v>5565136</v>
      </c>
      <c r="G24" s="31"/>
      <c r="H24" s="30">
        <v>17762</v>
      </c>
      <c r="I24" s="30">
        <f t="shared" si="11"/>
        <v>365662</v>
      </c>
      <c r="J24" s="30">
        <f t="shared" si="1"/>
        <v>5104646</v>
      </c>
      <c r="K24" s="32"/>
      <c r="L24" s="30">
        <f t="shared" si="2"/>
        <v>-45249</v>
      </c>
      <c r="M24" s="33">
        <f t="shared" si="3"/>
        <v>-0.11011873617401335</v>
      </c>
      <c r="N24" s="30">
        <f t="shared" si="4"/>
        <v>-460490</v>
      </c>
      <c r="O24" s="33">
        <f t="shared" si="5"/>
        <v>-0.08274550702804029</v>
      </c>
      <c r="P24" s="34"/>
      <c r="Q24" s="30">
        <v>29907</v>
      </c>
      <c r="R24" s="37">
        <f t="shared" si="12"/>
        <v>489941</v>
      </c>
      <c r="S24" s="30">
        <f t="shared" si="14"/>
        <v>5947693</v>
      </c>
      <c r="U24" s="30">
        <f t="shared" si="6"/>
        <v>124279</v>
      </c>
      <c r="V24" s="33">
        <f t="shared" si="7"/>
        <v>0.33987398198336166</v>
      </c>
      <c r="W24" s="30">
        <f t="shared" si="8"/>
        <v>843047</v>
      </c>
      <c r="X24" s="33">
        <f t="shared" si="9"/>
        <v>0.16515288229585362</v>
      </c>
    </row>
    <row r="25" spans="2:24" ht="16.5" customHeight="1">
      <c r="B25" s="48">
        <f t="shared" si="13"/>
        <v>39339</v>
      </c>
      <c r="C25" s="29"/>
      <c r="D25" s="30">
        <v>25757</v>
      </c>
      <c r="E25" s="30">
        <f t="shared" si="10"/>
        <v>436668</v>
      </c>
      <c r="F25" s="30">
        <f t="shared" si="0"/>
        <v>5590893</v>
      </c>
      <c r="G25" s="31"/>
      <c r="H25" s="30">
        <v>20120</v>
      </c>
      <c r="I25" s="30">
        <f t="shared" si="11"/>
        <v>385782</v>
      </c>
      <c r="J25" s="30">
        <f t="shared" si="1"/>
        <v>5124766</v>
      </c>
      <c r="K25" s="32"/>
      <c r="L25" s="30">
        <f t="shared" si="2"/>
        <v>-50886</v>
      </c>
      <c r="M25" s="33">
        <f t="shared" si="3"/>
        <v>-0.11653246860314931</v>
      </c>
      <c r="N25" s="30">
        <f t="shared" si="4"/>
        <v>-466127</v>
      </c>
      <c r="O25" s="33">
        <f t="shared" si="5"/>
        <v>-0.0833725488933521</v>
      </c>
      <c r="P25" s="34"/>
      <c r="Q25" s="30">
        <v>38145</v>
      </c>
      <c r="R25" s="37">
        <f t="shared" si="12"/>
        <v>528086</v>
      </c>
      <c r="S25" s="30">
        <f t="shared" si="14"/>
        <v>5985838</v>
      </c>
      <c r="U25" s="30">
        <f t="shared" si="6"/>
        <v>142304</v>
      </c>
      <c r="V25" s="33">
        <f t="shared" si="7"/>
        <v>0.36887153884836515</v>
      </c>
      <c r="W25" s="30">
        <f t="shared" si="8"/>
        <v>861072</v>
      </c>
      <c r="X25" s="33">
        <f t="shared" si="9"/>
        <v>0.1680217204063561</v>
      </c>
    </row>
    <row r="26" spans="2:24" s="35" customFormat="1" ht="16.5" customHeight="1">
      <c r="B26" s="48">
        <f t="shared" si="13"/>
        <v>39340</v>
      </c>
      <c r="C26" s="36"/>
      <c r="D26" s="37">
        <v>21819</v>
      </c>
      <c r="E26" s="30">
        <f t="shared" si="10"/>
        <v>458487</v>
      </c>
      <c r="F26" s="37">
        <f t="shared" si="0"/>
        <v>5612712</v>
      </c>
      <c r="G26" s="38"/>
      <c r="H26" s="37">
        <v>26946</v>
      </c>
      <c r="I26" s="37">
        <f t="shared" si="11"/>
        <v>412728</v>
      </c>
      <c r="J26" s="37">
        <f t="shared" si="1"/>
        <v>5151712</v>
      </c>
      <c r="K26" s="39"/>
      <c r="L26" s="37">
        <f t="shared" si="2"/>
        <v>-45759</v>
      </c>
      <c r="M26" s="40">
        <f t="shared" si="3"/>
        <v>-0.09980435650301972</v>
      </c>
      <c r="N26" s="37">
        <f t="shared" si="4"/>
        <v>-461000</v>
      </c>
      <c r="O26" s="40">
        <f t="shared" si="5"/>
        <v>-0.08213498216192101</v>
      </c>
      <c r="P26" s="41"/>
      <c r="Q26" s="37">
        <v>43888</v>
      </c>
      <c r="R26" s="37">
        <f t="shared" si="12"/>
        <v>571974</v>
      </c>
      <c r="S26" s="30">
        <f t="shared" si="14"/>
        <v>6029726</v>
      </c>
      <c r="U26" s="30">
        <f t="shared" si="6"/>
        <v>159246</v>
      </c>
      <c r="V26" s="33">
        <f t="shared" si="7"/>
        <v>0.38583764610106414</v>
      </c>
      <c r="W26" s="30">
        <f t="shared" si="8"/>
        <v>878014</v>
      </c>
      <c r="X26" s="33">
        <f t="shared" si="9"/>
        <v>0.17043149927635706</v>
      </c>
    </row>
    <row r="27" spans="2:24" ht="16.5" customHeight="1">
      <c r="B27" s="48">
        <f t="shared" si="13"/>
        <v>39341</v>
      </c>
      <c r="C27" s="29"/>
      <c r="D27" s="30">
        <v>34307</v>
      </c>
      <c r="E27" s="30">
        <f t="shared" si="10"/>
        <v>492794</v>
      </c>
      <c r="F27" s="30">
        <f t="shared" si="0"/>
        <v>5647019</v>
      </c>
      <c r="G27" s="31"/>
      <c r="H27" s="30">
        <v>34774</v>
      </c>
      <c r="I27" s="37">
        <f t="shared" si="11"/>
        <v>447502</v>
      </c>
      <c r="J27" s="30">
        <f t="shared" si="1"/>
        <v>5186486</v>
      </c>
      <c r="K27" s="32"/>
      <c r="L27" s="30">
        <f t="shared" si="2"/>
        <v>-45292</v>
      </c>
      <c r="M27" s="33">
        <f t="shared" si="3"/>
        <v>-0.09190858654934922</v>
      </c>
      <c r="N27" s="30">
        <f t="shared" si="4"/>
        <v>-460533</v>
      </c>
      <c r="O27" s="33">
        <f t="shared" si="5"/>
        <v>-0.08155329387062449</v>
      </c>
      <c r="P27" s="34"/>
      <c r="Q27" s="30">
        <v>50524</v>
      </c>
      <c r="R27" s="30">
        <f t="shared" si="12"/>
        <v>622498</v>
      </c>
      <c r="S27" s="30">
        <f t="shared" si="14"/>
        <v>6080250</v>
      </c>
      <c r="U27" s="30">
        <f t="shared" si="6"/>
        <v>174996</v>
      </c>
      <c r="V27" s="33">
        <f t="shared" si="7"/>
        <v>0.39105076625355867</v>
      </c>
      <c r="W27" s="30">
        <f t="shared" si="8"/>
        <v>893764</v>
      </c>
      <c r="X27" s="33">
        <f t="shared" si="9"/>
        <v>0.17232553987420385</v>
      </c>
    </row>
    <row r="28" spans="2:24" ht="16.5" customHeight="1">
      <c r="B28" s="48">
        <f t="shared" si="13"/>
        <v>39342</v>
      </c>
      <c r="C28" s="29"/>
      <c r="D28" s="30">
        <v>36783</v>
      </c>
      <c r="E28" s="30">
        <f t="shared" si="10"/>
        <v>529577</v>
      </c>
      <c r="F28" s="30">
        <f t="shared" si="0"/>
        <v>5683802</v>
      </c>
      <c r="G28" s="31"/>
      <c r="H28" s="30">
        <v>38185</v>
      </c>
      <c r="I28" s="37">
        <f t="shared" si="11"/>
        <v>485687</v>
      </c>
      <c r="J28" s="30">
        <f t="shared" si="1"/>
        <v>5224671</v>
      </c>
      <c r="K28" s="32"/>
      <c r="L28" s="30">
        <f t="shared" si="2"/>
        <v>-43890</v>
      </c>
      <c r="M28" s="33">
        <f t="shared" si="3"/>
        <v>-0.08287746635522313</v>
      </c>
      <c r="N28" s="30">
        <f t="shared" si="4"/>
        <v>-459131</v>
      </c>
      <c r="O28" s="33">
        <f t="shared" si="5"/>
        <v>-0.08077885190230061</v>
      </c>
      <c r="P28" s="34"/>
      <c r="Q28" s="30">
        <v>26967</v>
      </c>
      <c r="R28" s="30">
        <f t="shared" si="12"/>
        <v>649465</v>
      </c>
      <c r="S28" s="30">
        <f t="shared" si="14"/>
        <v>6107217</v>
      </c>
      <c r="U28" s="30">
        <f t="shared" si="6"/>
        <v>163778</v>
      </c>
      <c r="V28" s="33">
        <f t="shared" si="7"/>
        <v>0.3372089432082802</v>
      </c>
      <c r="W28" s="30">
        <f t="shared" si="8"/>
        <v>882546</v>
      </c>
      <c r="X28" s="33">
        <f t="shared" si="9"/>
        <v>0.16891896159585934</v>
      </c>
    </row>
    <row r="29" spans="2:24" ht="16.5" customHeight="1">
      <c r="B29" s="48">
        <f t="shared" si="13"/>
        <v>39343</v>
      </c>
      <c r="C29" s="29"/>
      <c r="D29" s="30">
        <v>45278</v>
      </c>
      <c r="E29" s="30">
        <f t="shared" si="10"/>
        <v>574855</v>
      </c>
      <c r="F29" s="30">
        <f t="shared" si="0"/>
        <v>5729080</v>
      </c>
      <c r="G29" s="31"/>
      <c r="H29" s="30">
        <v>21250</v>
      </c>
      <c r="I29" s="37">
        <f t="shared" si="11"/>
        <v>506937</v>
      </c>
      <c r="J29" s="30">
        <f t="shared" si="1"/>
        <v>5245921</v>
      </c>
      <c r="K29" s="32"/>
      <c r="L29" s="30">
        <f t="shared" si="2"/>
        <v>-67918</v>
      </c>
      <c r="M29" s="33">
        <f t="shared" si="3"/>
        <v>-0.11814805472684416</v>
      </c>
      <c r="N29" s="30">
        <f t="shared" si="4"/>
        <v>-483159</v>
      </c>
      <c r="O29" s="33">
        <f t="shared" si="5"/>
        <v>-0.08433448302345228</v>
      </c>
      <c r="P29" s="34"/>
      <c r="Q29" s="30">
        <v>36088</v>
      </c>
      <c r="R29" s="30">
        <f t="shared" si="12"/>
        <v>685553</v>
      </c>
      <c r="S29" s="30">
        <f t="shared" si="14"/>
        <v>6143305</v>
      </c>
      <c r="U29" s="30">
        <f t="shared" si="6"/>
        <v>178616</v>
      </c>
      <c r="V29" s="33">
        <f t="shared" si="7"/>
        <v>0.3523435851003182</v>
      </c>
      <c r="W29" s="30">
        <f t="shared" si="8"/>
        <v>897384</v>
      </c>
      <c r="X29" s="33">
        <f t="shared" si="9"/>
        <v>0.17106319366990086</v>
      </c>
    </row>
    <row r="30" spans="2:24" ht="16.5" customHeight="1">
      <c r="B30" s="48">
        <f t="shared" si="13"/>
        <v>39344</v>
      </c>
      <c r="C30" s="29"/>
      <c r="D30" s="30">
        <v>24913</v>
      </c>
      <c r="E30" s="30">
        <f t="shared" si="10"/>
        <v>599768</v>
      </c>
      <c r="F30" s="30">
        <f t="shared" si="0"/>
        <v>5753993</v>
      </c>
      <c r="G30" s="31"/>
      <c r="H30" s="30">
        <v>25678</v>
      </c>
      <c r="I30" s="37">
        <f t="shared" si="11"/>
        <v>532615</v>
      </c>
      <c r="J30" s="30">
        <f t="shared" si="1"/>
        <v>5271599</v>
      </c>
      <c r="K30" s="32"/>
      <c r="L30" s="30">
        <f t="shared" si="2"/>
        <v>-67153</v>
      </c>
      <c r="M30" s="33">
        <f t="shared" si="3"/>
        <v>-0.11196495978445</v>
      </c>
      <c r="N30" s="30">
        <f t="shared" si="4"/>
        <v>-482394</v>
      </c>
      <c r="O30" s="33">
        <f t="shared" si="5"/>
        <v>-0.08383638979053329</v>
      </c>
      <c r="P30" s="34"/>
      <c r="Q30" s="30">
        <v>33641</v>
      </c>
      <c r="R30" s="30">
        <f t="shared" si="12"/>
        <v>719194</v>
      </c>
      <c r="S30" s="30">
        <f t="shared" si="14"/>
        <v>6176946</v>
      </c>
      <c r="U30" s="30">
        <f t="shared" si="6"/>
        <v>186579</v>
      </c>
      <c r="V30" s="33">
        <f t="shared" si="7"/>
        <v>0.3503074453404429</v>
      </c>
      <c r="W30" s="30">
        <f t="shared" si="8"/>
        <v>905347</v>
      </c>
      <c r="X30" s="33">
        <f t="shared" si="9"/>
        <v>0.17174049088331642</v>
      </c>
    </row>
    <row r="31" spans="2:24" ht="16.5" customHeight="1">
      <c r="B31" s="48">
        <f t="shared" si="13"/>
        <v>39345</v>
      </c>
      <c r="C31" s="29"/>
      <c r="D31" s="30">
        <v>33054</v>
      </c>
      <c r="E31" s="30">
        <f t="shared" si="10"/>
        <v>632822</v>
      </c>
      <c r="F31" s="30">
        <f t="shared" si="0"/>
        <v>5787047</v>
      </c>
      <c r="G31" s="31"/>
      <c r="H31" s="30">
        <v>19691</v>
      </c>
      <c r="I31" s="37">
        <f t="shared" si="11"/>
        <v>552306</v>
      </c>
      <c r="J31" s="30">
        <f t="shared" si="1"/>
        <v>5291290</v>
      </c>
      <c r="K31" s="32"/>
      <c r="L31" s="30">
        <f t="shared" si="2"/>
        <v>-80516</v>
      </c>
      <c r="M31" s="33">
        <f t="shared" si="3"/>
        <v>-0.12723325042428993</v>
      </c>
      <c r="N31" s="30">
        <f t="shared" si="4"/>
        <v>-495757</v>
      </c>
      <c r="O31" s="33">
        <f t="shared" si="5"/>
        <v>-0.0856666621162745</v>
      </c>
      <c r="P31" s="34"/>
      <c r="Q31" s="30">
        <v>27423</v>
      </c>
      <c r="R31" s="30">
        <f t="shared" si="12"/>
        <v>746617</v>
      </c>
      <c r="S31" s="30">
        <f aca="true" t="shared" si="15" ref="S31:S41">IF(Q31&lt;1,"",S30+Q31)</f>
        <v>6204369</v>
      </c>
      <c r="U31" s="30">
        <f aca="true" t="shared" si="16" ref="U31:U41">IF(R31="","",R31-I31)</f>
        <v>194311</v>
      </c>
      <c r="V31" s="33">
        <f aca="true" t="shared" si="17" ref="V31:V41">IF(U31="","",U31/I31)</f>
        <v>0.35181765180896096</v>
      </c>
      <c r="W31" s="30">
        <f aca="true" t="shared" si="18" ref="W31:W41">IF(S31="","",S31-J31)</f>
        <v>913079</v>
      </c>
      <c r="X31" s="33">
        <f aca="true" t="shared" si="19" ref="X31:X41">IF(W31="","",W31/J31)</f>
        <v>0.1725626454040508</v>
      </c>
    </row>
    <row r="32" spans="2:24" ht="16.5" customHeight="1">
      <c r="B32" s="48">
        <f t="shared" si="13"/>
        <v>39346</v>
      </c>
      <c r="C32" s="29"/>
      <c r="D32" s="30">
        <v>27469</v>
      </c>
      <c r="E32" s="30">
        <f t="shared" si="10"/>
        <v>660291</v>
      </c>
      <c r="F32" s="30">
        <f t="shared" si="0"/>
        <v>5814516</v>
      </c>
      <c r="G32" s="31"/>
      <c r="H32" s="30">
        <v>17984</v>
      </c>
      <c r="I32" s="37">
        <f t="shared" si="11"/>
        <v>570290</v>
      </c>
      <c r="J32" s="30">
        <f t="shared" si="1"/>
        <v>5309274</v>
      </c>
      <c r="K32" s="32"/>
      <c r="L32" s="30">
        <f t="shared" si="2"/>
        <v>-90001</v>
      </c>
      <c r="M32" s="33">
        <f t="shared" si="3"/>
        <v>-0.13630505337798032</v>
      </c>
      <c r="N32" s="30">
        <f t="shared" si="4"/>
        <v>-505242</v>
      </c>
      <c r="O32" s="33">
        <f t="shared" si="5"/>
        <v>-0.08689321690747777</v>
      </c>
      <c r="P32" s="34"/>
      <c r="Q32" s="30">
        <v>35751</v>
      </c>
      <c r="R32" s="30">
        <f t="shared" si="12"/>
        <v>782368</v>
      </c>
      <c r="S32" s="30">
        <f t="shared" si="15"/>
        <v>6240120</v>
      </c>
      <c r="U32" s="30">
        <f t="shared" si="16"/>
        <v>212078</v>
      </c>
      <c r="V32" s="33">
        <f t="shared" si="17"/>
        <v>0.3718774658507075</v>
      </c>
      <c r="W32" s="30">
        <f t="shared" si="18"/>
        <v>930846</v>
      </c>
      <c r="X32" s="33">
        <f t="shared" si="19"/>
        <v>0.17532453589699834</v>
      </c>
    </row>
    <row r="33" spans="2:24" ht="16.5" customHeight="1">
      <c r="B33" s="48">
        <f t="shared" si="13"/>
        <v>39347</v>
      </c>
      <c r="C33" s="29"/>
      <c r="D33" s="30">
        <v>19456</v>
      </c>
      <c r="E33" s="30">
        <f t="shared" si="10"/>
        <v>679747</v>
      </c>
      <c r="F33" s="30">
        <f t="shared" si="0"/>
        <v>5833972</v>
      </c>
      <c r="G33" s="31"/>
      <c r="H33" s="30">
        <v>25357</v>
      </c>
      <c r="I33" s="37">
        <f t="shared" si="11"/>
        <v>595647</v>
      </c>
      <c r="J33" s="30">
        <f t="shared" si="1"/>
        <v>5334631</v>
      </c>
      <c r="K33" s="32"/>
      <c r="L33" s="30">
        <f t="shared" si="2"/>
        <v>-84100</v>
      </c>
      <c r="M33" s="33">
        <f t="shared" si="3"/>
        <v>-0.12372250263701054</v>
      </c>
      <c r="N33" s="30">
        <f t="shared" si="4"/>
        <v>-499341</v>
      </c>
      <c r="O33" s="33">
        <f t="shared" si="5"/>
        <v>-0.08559194319067695</v>
      </c>
      <c r="P33" s="34"/>
      <c r="Q33" s="30">
        <v>44935</v>
      </c>
      <c r="R33" s="30">
        <f t="shared" si="12"/>
        <v>827303</v>
      </c>
      <c r="S33" s="30">
        <f t="shared" si="15"/>
        <v>6285055</v>
      </c>
      <c r="U33" s="30">
        <f t="shared" si="16"/>
        <v>231656</v>
      </c>
      <c r="V33" s="33">
        <f t="shared" si="17"/>
        <v>0.3889149110127307</v>
      </c>
      <c r="W33" s="30">
        <f t="shared" si="18"/>
        <v>950424</v>
      </c>
      <c r="X33" s="33">
        <f t="shared" si="19"/>
        <v>0.1781611511649072</v>
      </c>
    </row>
    <row r="34" spans="2:24" ht="16.5" customHeight="1">
      <c r="B34" s="48">
        <f t="shared" si="13"/>
        <v>39348</v>
      </c>
      <c r="C34" s="29"/>
      <c r="D34" s="30">
        <v>34411</v>
      </c>
      <c r="E34" s="30">
        <f t="shared" si="10"/>
        <v>714158</v>
      </c>
      <c r="F34" s="30">
        <f t="shared" si="0"/>
        <v>5868383</v>
      </c>
      <c r="G34" s="31"/>
      <c r="H34" s="30">
        <v>31879</v>
      </c>
      <c r="I34" s="37">
        <f t="shared" si="11"/>
        <v>627526</v>
      </c>
      <c r="J34" s="30">
        <f t="shared" si="1"/>
        <v>5366510</v>
      </c>
      <c r="K34" s="32"/>
      <c r="L34" s="30">
        <f t="shared" si="2"/>
        <v>-86632</v>
      </c>
      <c r="M34" s="33">
        <f t="shared" si="3"/>
        <v>-0.12130648960034054</v>
      </c>
      <c r="N34" s="30">
        <f t="shared" si="4"/>
        <v>-501873</v>
      </c>
      <c r="O34" s="33">
        <f t="shared" si="5"/>
        <v>-0.08552151418883192</v>
      </c>
      <c r="P34" s="34"/>
      <c r="Q34" s="30">
        <v>48413</v>
      </c>
      <c r="R34" s="30">
        <f t="shared" si="12"/>
        <v>875716</v>
      </c>
      <c r="S34" s="30">
        <f t="shared" si="15"/>
        <v>6333468</v>
      </c>
      <c r="U34" s="30">
        <f t="shared" si="16"/>
        <v>248190</v>
      </c>
      <c r="V34" s="33">
        <f t="shared" si="17"/>
        <v>0.39550552487068263</v>
      </c>
      <c r="W34" s="30">
        <f t="shared" si="18"/>
        <v>966958</v>
      </c>
      <c r="X34" s="33">
        <f t="shared" si="19"/>
        <v>0.18018376933985028</v>
      </c>
    </row>
    <row r="35" spans="2:24" ht="16.5" customHeight="1">
      <c r="B35" s="48">
        <f t="shared" si="13"/>
        <v>39349</v>
      </c>
      <c r="C35" s="29"/>
      <c r="D35" s="30">
        <v>35321</v>
      </c>
      <c r="E35" s="30">
        <f t="shared" si="10"/>
        <v>749479</v>
      </c>
      <c r="F35" s="30">
        <f t="shared" si="0"/>
        <v>5903704</v>
      </c>
      <c r="G35" s="31"/>
      <c r="H35" s="30">
        <v>33923</v>
      </c>
      <c r="I35" s="37">
        <f t="shared" si="11"/>
        <v>661449</v>
      </c>
      <c r="J35" s="30">
        <f t="shared" si="1"/>
        <v>5400433</v>
      </c>
      <c r="K35" s="32"/>
      <c r="L35" s="30">
        <f t="shared" si="2"/>
        <v>-88030</v>
      </c>
      <c r="M35" s="33">
        <f t="shared" si="3"/>
        <v>-0.11745492535481314</v>
      </c>
      <c r="N35" s="30">
        <f t="shared" si="4"/>
        <v>-503271</v>
      </c>
      <c r="O35" s="33">
        <f t="shared" si="5"/>
        <v>-0.08524665193241396</v>
      </c>
      <c r="P35" s="34"/>
      <c r="Q35" s="30">
        <v>24388</v>
      </c>
      <c r="R35" s="30">
        <f t="shared" si="12"/>
        <v>900104</v>
      </c>
      <c r="S35" s="30">
        <f t="shared" si="15"/>
        <v>6357856</v>
      </c>
      <c r="U35" s="30">
        <f t="shared" si="16"/>
        <v>238655</v>
      </c>
      <c r="V35" s="33">
        <f t="shared" si="17"/>
        <v>0.3608063509053608</v>
      </c>
      <c r="W35" s="30">
        <f t="shared" si="18"/>
        <v>957423</v>
      </c>
      <c r="X35" s="33">
        <f t="shared" si="19"/>
        <v>0.17728633981756647</v>
      </c>
    </row>
    <row r="36" spans="2:24" ht="16.5" customHeight="1">
      <c r="B36" s="48">
        <f t="shared" si="13"/>
        <v>39350</v>
      </c>
      <c r="C36" s="29"/>
      <c r="D36" s="30">
        <v>42762</v>
      </c>
      <c r="E36" s="30">
        <f t="shared" si="10"/>
        <v>792241</v>
      </c>
      <c r="F36" s="30">
        <f t="shared" si="0"/>
        <v>5946466</v>
      </c>
      <c r="G36" s="31"/>
      <c r="H36" s="30">
        <v>18454</v>
      </c>
      <c r="I36" s="37">
        <f t="shared" si="11"/>
        <v>679903</v>
      </c>
      <c r="J36" s="30">
        <f t="shared" si="1"/>
        <v>5418887</v>
      </c>
      <c r="K36" s="32"/>
      <c r="L36" s="30">
        <f t="shared" si="2"/>
        <v>-112338</v>
      </c>
      <c r="M36" s="33">
        <f t="shared" si="3"/>
        <v>-0.14179776103483663</v>
      </c>
      <c r="N36" s="30">
        <f t="shared" si="4"/>
        <v>-527579</v>
      </c>
      <c r="O36" s="33">
        <f t="shared" si="5"/>
        <v>-0.0887214355551684</v>
      </c>
      <c r="P36" s="34"/>
      <c r="Q36" s="30">
        <v>34695</v>
      </c>
      <c r="R36" s="30">
        <f t="shared" si="12"/>
        <v>934799</v>
      </c>
      <c r="S36" s="30">
        <f t="shared" si="15"/>
        <v>6392551</v>
      </c>
      <c r="U36" s="30">
        <f t="shared" si="16"/>
        <v>254896</v>
      </c>
      <c r="V36" s="33">
        <f t="shared" si="17"/>
        <v>0.37490053728252415</v>
      </c>
      <c r="W36" s="30">
        <f t="shared" si="18"/>
        <v>973664</v>
      </c>
      <c r="X36" s="33">
        <f t="shared" si="19"/>
        <v>0.1796797017542532</v>
      </c>
    </row>
    <row r="37" spans="2:24" ht="16.5" customHeight="1">
      <c r="B37" s="48">
        <f t="shared" si="13"/>
        <v>39351</v>
      </c>
      <c r="C37" s="29"/>
      <c r="D37" s="30">
        <v>24208</v>
      </c>
      <c r="E37" s="30">
        <f t="shared" si="10"/>
        <v>816449</v>
      </c>
      <c r="F37" s="30">
        <f t="shared" si="0"/>
        <v>5970674</v>
      </c>
      <c r="G37" s="31"/>
      <c r="H37" s="30">
        <v>23121</v>
      </c>
      <c r="I37" s="37">
        <f t="shared" si="11"/>
        <v>703024</v>
      </c>
      <c r="J37" s="30">
        <f t="shared" si="1"/>
        <v>5442008</v>
      </c>
      <c r="K37" s="32"/>
      <c r="L37" s="30">
        <f t="shared" si="2"/>
        <v>-113425</v>
      </c>
      <c r="M37" s="33">
        <f t="shared" si="3"/>
        <v>-0.13892478280945902</v>
      </c>
      <c r="N37" s="30">
        <f t="shared" si="4"/>
        <v>-528666</v>
      </c>
      <c r="O37" s="33">
        <f t="shared" si="5"/>
        <v>-0.08854377244512093</v>
      </c>
      <c r="P37" s="34"/>
      <c r="Q37" s="30">
        <v>33823</v>
      </c>
      <c r="R37" s="30">
        <f t="shared" si="12"/>
        <v>968622</v>
      </c>
      <c r="S37" s="30">
        <f t="shared" si="15"/>
        <v>6426374</v>
      </c>
      <c r="U37" s="30">
        <f t="shared" si="16"/>
        <v>265598</v>
      </c>
      <c r="V37" s="33">
        <f t="shared" si="17"/>
        <v>0.37779364573613416</v>
      </c>
      <c r="W37" s="30">
        <f t="shared" si="18"/>
        <v>984366</v>
      </c>
      <c r="X37" s="33">
        <f t="shared" si="19"/>
        <v>0.1808828652953101</v>
      </c>
    </row>
    <row r="38" spans="2:24" ht="16.5" customHeight="1">
      <c r="B38" s="48">
        <f t="shared" si="13"/>
        <v>39352</v>
      </c>
      <c r="C38" s="29"/>
      <c r="D38" s="30">
        <v>30946</v>
      </c>
      <c r="E38" s="30">
        <f t="shared" si="10"/>
        <v>847395</v>
      </c>
      <c r="F38" s="30">
        <f t="shared" si="0"/>
        <v>6001620</v>
      </c>
      <c r="G38" s="31"/>
      <c r="H38" s="30">
        <v>16125</v>
      </c>
      <c r="I38" s="37">
        <f t="shared" si="11"/>
        <v>719149</v>
      </c>
      <c r="J38" s="30">
        <f t="shared" si="1"/>
        <v>5458133</v>
      </c>
      <c r="K38" s="32"/>
      <c r="L38" s="30">
        <f t="shared" si="2"/>
        <v>-128246</v>
      </c>
      <c r="M38" s="33">
        <f t="shared" si="3"/>
        <v>-0.15134146413419952</v>
      </c>
      <c r="N38" s="30">
        <f t="shared" si="4"/>
        <v>-543487</v>
      </c>
      <c r="O38" s="33">
        <f t="shared" si="5"/>
        <v>-0.09055671635325128</v>
      </c>
      <c r="P38" s="34"/>
      <c r="Q38" s="30">
        <v>25055</v>
      </c>
      <c r="R38" s="30">
        <f t="shared" si="12"/>
        <v>993677</v>
      </c>
      <c r="S38" s="30">
        <f t="shared" si="15"/>
        <v>6451429</v>
      </c>
      <c r="U38" s="30">
        <f t="shared" si="16"/>
        <v>274528</v>
      </c>
      <c r="V38" s="33">
        <f t="shared" si="17"/>
        <v>0.38174008446093927</v>
      </c>
      <c r="W38" s="30">
        <f t="shared" si="18"/>
        <v>993296</v>
      </c>
      <c r="X38" s="33">
        <f t="shared" si="19"/>
        <v>0.1819845723803359</v>
      </c>
    </row>
    <row r="39" spans="2:24" ht="16.5" customHeight="1">
      <c r="B39" s="48">
        <f t="shared" si="13"/>
        <v>39353</v>
      </c>
      <c r="C39" s="29"/>
      <c r="D39" s="30">
        <v>24747</v>
      </c>
      <c r="E39" s="30">
        <f t="shared" si="10"/>
        <v>872142</v>
      </c>
      <c r="F39" s="30">
        <f t="shared" si="0"/>
        <v>6026367</v>
      </c>
      <c r="G39" s="31"/>
      <c r="H39" s="30">
        <v>14690</v>
      </c>
      <c r="I39" s="37">
        <f t="shared" si="11"/>
        <v>733839</v>
      </c>
      <c r="J39" s="30">
        <f t="shared" si="1"/>
        <v>5472823</v>
      </c>
      <c r="K39" s="32"/>
      <c r="L39" s="30">
        <f t="shared" si="2"/>
        <v>-138303</v>
      </c>
      <c r="M39" s="33">
        <f t="shared" si="3"/>
        <v>-0.15857853422951768</v>
      </c>
      <c r="N39" s="30">
        <f t="shared" si="4"/>
        <v>-553544</v>
      </c>
      <c r="O39" s="33">
        <f t="shared" si="5"/>
        <v>-0.09185368232635019</v>
      </c>
      <c r="P39" s="34"/>
      <c r="Q39" s="30">
        <v>33906</v>
      </c>
      <c r="R39" s="30">
        <f t="shared" si="12"/>
        <v>1027583</v>
      </c>
      <c r="S39" s="30">
        <f t="shared" si="15"/>
        <v>6485335</v>
      </c>
      <c r="U39" s="30">
        <f t="shared" si="16"/>
        <v>293744</v>
      </c>
      <c r="V39" s="33">
        <f t="shared" si="17"/>
        <v>0.4002839859969285</v>
      </c>
      <c r="W39" s="30">
        <f t="shared" si="18"/>
        <v>1012512</v>
      </c>
      <c r="X39" s="33">
        <f t="shared" si="19"/>
        <v>0.18500726224838626</v>
      </c>
    </row>
    <row r="40" spans="2:24" ht="16.5" customHeight="1">
      <c r="B40" s="48">
        <f t="shared" si="13"/>
        <v>39354</v>
      </c>
      <c r="C40" s="29"/>
      <c r="D40" s="45">
        <v>18983</v>
      </c>
      <c r="E40" s="45">
        <f t="shared" si="10"/>
        <v>891125</v>
      </c>
      <c r="F40" s="45">
        <f t="shared" si="0"/>
        <v>6045350</v>
      </c>
      <c r="G40" s="31"/>
      <c r="H40" s="45">
        <v>25914</v>
      </c>
      <c r="I40" s="37">
        <f t="shared" si="11"/>
        <v>759753</v>
      </c>
      <c r="J40" s="30">
        <f t="shared" si="1"/>
        <v>5498737</v>
      </c>
      <c r="K40" s="32"/>
      <c r="L40" s="30">
        <f t="shared" si="2"/>
        <v>-131372</v>
      </c>
      <c r="M40" s="33">
        <f t="shared" si="3"/>
        <v>-0.1474226399214476</v>
      </c>
      <c r="N40" s="30">
        <f t="shared" si="4"/>
        <v>-546613</v>
      </c>
      <c r="O40" s="33">
        <f t="shared" si="5"/>
        <v>-0.09041875160247131</v>
      </c>
      <c r="P40" s="34"/>
      <c r="Q40" s="30">
        <v>38159</v>
      </c>
      <c r="R40" s="30">
        <f t="shared" si="12"/>
        <v>1065742</v>
      </c>
      <c r="S40" s="30">
        <f t="shared" si="15"/>
        <v>6523494</v>
      </c>
      <c r="U40" s="30">
        <f t="shared" si="16"/>
        <v>305989</v>
      </c>
      <c r="V40" s="33">
        <f t="shared" si="17"/>
        <v>0.40274799836262576</v>
      </c>
      <c r="W40" s="30">
        <f t="shared" si="18"/>
        <v>1024757</v>
      </c>
      <c r="X40" s="33">
        <f t="shared" si="19"/>
        <v>0.1863622500948854</v>
      </c>
    </row>
    <row r="41" spans="2:24" ht="16.5" customHeight="1">
      <c r="B41" s="48">
        <f t="shared" si="13"/>
        <v>39355</v>
      </c>
      <c r="C41" s="29"/>
      <c r="D41" s="30">
        <v>34814</v>
      </c>
      <c r="E41" s="43">
        <f t="shared" si="10"/>
        <v>925939</v>
      </c>
      <c r="F41" s="43">
        <f t="shared" si="0"/>
        <v>6080164</v>
      </c>
      <c r="G41" s="30"/>
      <c r="H41" s="30">
        <v>33923</v>
      </c>
      <c r="I41" s="44">
        <f t="shared" si="11"/>
        <v>793676</v>
      </c>
      <c r="J41" s="43">
        <f t="shared" si="1"/>
        <v>5532660</v>
      </c>
      <c r="K41" s="32"/>
      <c r="L41" s="30">
        <f t="shared" si="2"/>
        <v>-132263</v>
      </c>
      <c r="M41" s="33">
        <f t="shared" si="3"/>
        <v>-0.14284202307063423</v>
      </c>
      <c r="N41" s="30">
        <f t="shared" si="4"/>
        <v>-547504</v>
      </c>
      <c r="O41" s="33">
        <f t="shared" si="5"/>
        <v>-0.09004757108525362</v>
      </c>
      <c r="P41" s="34"/>
      <c r="Q41" s="30">
        <v>43883</v>
      </c>
      <c r="R41" s="30">
        <f t="shared" si="12"/>
        <v>1109625</v>
      </c>
      <c r="S41" s="30">
        <f t="shared" si="15"/>
        <v>6567377</v>
      </c>
      <c r="U41" s="30">
        <f t="shared" si="16"/>
        <v>315949</v>
      </c>
      <c r="V41" s="33">
        <f t="shared" si="17"/>
        <v>0.3980830968808431</v>
      </c>
      <c r="W41" s="30">
        <f t="shared" si="18"/>
        <v>1034717</v>
      </c>
      <c r="X41" s="33">
        <f t="shared" si="19"/>
        <v>0.18701980602458854</v>
      </c>
    </row>
    <row r="42" spans="2:10" ht="18.75" customHeight="1">
      <c r="B42" s="47" t="s">
        <v>11</v>
      </c>
      <c r="C42" s="42"/>
      <c r="D42" s="42"/>
      <c r="E42" s="42"/>
      <c r="F42" s="42"/>
      <c r="G42" s="42"/>
      <c r="H42" s="42"/>
      <c r="I42" s="42"/>
      <c r="J42" s="42"/>
    </row>
  </sheetData>
  <mergeCells count="18"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H6:J6"/>
    <mergeCell ref="H7:J7"/>
    <mergeCell ref="U11:V11"/>
    <mergeCell ref="W11:X11"/>
    <mergeCell ref="L11:M11"/>
    <mergeCell ref="N11:O11"/>
    <mergeCell ref="H9:J9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mesut-ozen</cp:lastModifiedBy>
  <cp:lastPrinted>2007-08-01T17:37:03Z</cp:lastPrinted>
  <dcterms:created xsi:type="dcterms:W3CDTF">2003-10-20T07:27:17Z</dcterms:created>
  <dcterms:modified xsi:type="dcterms:W3CDTF">2007-09-30T05:43:01Z</dcterms:modified>
  <cp:category/>
  <cp:version/>
  <cp:contentType/>
  <cp:contentStatus/>
</cp:coreProperties>
</file>