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Haziran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<sst xmlns="http://schemas.openxmlformats.org/spreadsheetml/2006/main" count="25" uniqueCount="13">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</sst>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 textRotation="90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184" fontId="3" fillId="0" borderId="9" xfId="0" applyNumberFormat="1" applyFont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1">
      <selection activeCell="B12" sqref="B12:B41"/>
    </sheetView>
  </sheetViews>
  <sheetFormatPr defaultColWidth="9.00390625" defaultRowHeight="13.5" customHeight="1"/>
  <cols>
    <col min="1" max="1" width="0.6171875" style="1" customWidth="1"/>
    <col min="2" max="2" width="25.75390625" style="67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5" t="s">
        <v>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s="2" customFormat="1" ht="22.5" customHeight="1">
      <c r="B3" s="66" t="s">
        <v>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ht="11.25" customHeight="1"/>
    <row r="5" spans="2:24" ht="6" customHeight="1">
      <c r="B5" s="70" t="s">
        <v>0</v>
      </c>
      <c r="C5" s="6"/>
      <c r="D5" s="7"/>
      <c r="E5" s="8"/>
      <c r="F5" s="9"/>
      <c r="H5" s="7"/>
      <c r="I5" s="8"/>
      <c r="J5" s="9"/>
      <c r="L5" s="45" t="s">
        <v>7</v>
      </c>
      <c r="M5" s="46"/>
      <c r="N5" s="46"/>
      <c r="O5" s="47"/>
      <c r="P5" s="10"/>
      <c r="Q5" s="7"/>
      <c r="R5" s="8"/>
      <c r="S5" s="9"/>
      <c r="U5" s="45" t="s">
        <v>9</v>
      </c>
      <c r="V5" s="46"/>
      <c r="W5" s="46"/>
      <c r="X5" s="47"/>
    </row>
    <row r="6" spans="2:24" s="11" customFormat="1" ht="18" customHeight="1">
      <c r="B6" s="71"/>
      <c r="C6" s="6"/>
      <c r="D6" s="54" t="s">
        <v>1</v>
      </c>
      <c r="E6" s="55"/>
      <c r="F6" s="56"/>
      <c r="G6" s="12"/>
      <c r="H6" s="54" t="s">
        <v>6</v>
      </c>
      <c r="I6" s="55"/>
      <c r="J6" s="56"/>
      <c r="K6" s="12"/>
      <c r="L6" s="48"/>
      <c r="M6" s="49"/>
      <c r="N6" s="49"/>
      <c r="O6" s="50"/>
      <c r="P6" s="10"/>
      <c r="Q6" s="54" t="s">
        <v>8</v>
      </c>
      <c r="R6" s="55"/>
      <c r="S6" s="56"/>
      <c r="U6" s="48"/>
      <c r="V6" s="49"/>
      <c r="W6" s="49"/>
      <c r="X6" s="50"/>
    </row>
    <row r="7" spans="2:24" s="11" customFormat="1" ht="16.5" customHeight="1">
      <c r="B7" s="71"/>
      <c r="C7" s="6"/>
      <c r="D7" s="57" t="s">
        <v>4</v>
      </c>
      <c r="E7" s="58"/>
      <c r="F7" s="59"/>
      <c r="G7" s="16"/>
      <c r="H7" s="57" t="s">
        <v>4</v>
      </c>
      <c r="I7" s="58"/>
      <c r="J7" s="59"/>
      <c r="K7" s="16"/>
      <c r="L7" s="48"/>
      <c r="M7" s="49"/>
      <c r="N7" s="49"/>
      <c r="O7" s="50"/>
      <c r="P7" s="10"/>
      <c r="Q7" s="57" t="s">
        <v>4</v>
      </c>
      <c r="R7" s="58"/>
      <c r="S7" s="59"/>
      <c r="U7" s="48"/>
      <c r="V7" s="49"/>
      <c r="W7" s="49"/>
      <c r="X7" s="50"/>
    </row>
    <row r="8" spans="2:24" s="11" customFormat="1" ht="9" customHeight="1">
      <c r="B8" s="71"/>
      <c r="C8" s="6"/>
      <c r="D8" s="13"/>
      <c r="E8" s="14"/>
      <c r="F8" s="15"/>
      <c r="G8" s="16"/>
      <c r="H8" s="13"/>
      <c r="I8" s="14"/>
      <c r="J8" s="15"/>
      <c r="K8" s="16"/>
      <c r="L8" s="48"/>
      <c r="M8" s="49"/>
      <c r="N8" s="49"/>
      <c r="O8" s="50"/>
      <c r="P8" s="10"/>
      <c r="Q8" s="17"/>
      <c r="R8" s="18"/>
      <c r="S8" s="19"/>
      <c r="U8" s="48"/>
      <c r="V8" s="49"/>
      <c r="W8" s="49"/>
      <c r="X8" s="50"/>
    </row>
    <row r="9" spans="2:24" s="11" customFormat="1" ht="20.25" customHeight="1">
      <c r="B9" s="71"/>
      <c r="C9" s="6"/>
      <c r="D9" s="62">
        <v>2006153</v>
      </c>
      <c r="E9" s="63"/>
      <c r="F9" s="64"/>
      <c r="G9" s="20"/>
      <c r="H9" s="62">
        <v>1642834</v>
      </c>
      <c r="I9" s="63"/>
      <c r="J9" s="64"/>
      <c r="K9" s="20"/>
      <c r="L9" s="48"/>
      <c r="M9" s="49"/>
      <c r="N9" s="49"/>
      <c r="O9" s="50"/>
      <c r="P9" s="10"/>
      <c r="Q9" s="62">
        <v>1799062</v>
      </c>
      <c r="R9" s="63"/>
      <c r="S9" s="64"/>
      <c r="U9" s="48"/>
      <c r="V9" s="49"/>
      <c r="W9" s="49"/>
      <c r="X9" s="50"/>
    </row>
    <row r="10" spans="2:24" ht="4.5" customHeight="1">
      <c r="B10" s="71"/>
      <c r="C10" s="6"/>
      <c r="D10" s="21"/>
      <c r="E10" s="22"/>
      <c r="F10" s="23"/>
      <c r="H10" s="21"/>
      <c r="I10" s="22"/>
      <c r="J10" s="23"/>
      <c r="L10" s="51"/>
      <c r="M10" s="52"/>
      <c r="N10" s="52"/>
      <c r="O10" s="53"/>
      <c r="P10" s="10"/>
      <c r="Q10" s="21"/>
      <c r="R10" s="22"/>
      <c r="S10" s="23"/>
      <c r="U10" s="51"/>
      <c r="V10" s="52"/>
      <c r="W10" s="52"/>
      <c r="X10" s="53"/>
    </row>
    <row r="11" spans="2:24" ht="48.75" customHeight="1">
      <c r="B11" s="72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0" t="s">
        <v>2</v>
      </c>
      <c r="M11" s="61"/>
      <c r="N11" s="60" t="s">
        <v>3</v>
      </c>
      <c r="O11" s="61"/>
      <c r="P11" s="28"/>
      <c r="Q11" s="24" t="s">
        <v>5</v>
      </c>
      <c r="R11" s="25" t="s">
        <v>2</v>
      </c>
      <c r="S11" s="24" t="s">
        <v>3</v>
      </c>
      <c r="U11" s="60" t="s">
        <v>2</v>
      </c>
      <c r="V11" s="61"/>
      <c r="W11" s="60" t="s">
        <v>3</v>
      </c>
      <c r="X11" s="61"/>
    </row>
    <row r="12" spans="2:24" ht="16.5" customHeight="1">
      <c r="B12" s="73">
        <v>38504</v>
      </c>
      <c r="C12" s="29"/>
      <c r="D12" s="30">
        <v>24342</v>
      </c>
      <c r="E12" s="30">
        <f>D12</f>
        <v>24342</v>
      </c>
      <c r="F12" s="30">
        <f aca="true" t="shared" si="0" ref="F12:F41">E12+$D$9</f>
        <v>2030495</v>
      </c>
      <c r="G12" s="31"/>
      <c r="H12" s="30">
        <v>20953</v>
      </c>
      <c r="I12" s="30">
        <f>H12</f>
        <v>20953</v>
      </c>
      <c r="J12" s="30">
        <f aca="true" t="shared" si="1" ref="J12:J41">I12+$H$9</f>
        <v>1663787</v>
      </c>
      <c r="K12" s="32"/>
      <c r="L12" s="30">
        <f aca="true" t="shared" si="2" ref="L12:L41">I12-E12</f>
        <v>-3389</v>
      </c>
      <c r="M12" s="33">
        <f aca="true" t="shared" si="3" ref="M12:M41">L12/E12</f>
        <v>-0.13922438583518199</v>
      </c>
      <c r="N12" s="30">
        <f aca="true" t="shared" si="4" ref="N12:N41">J12-F12</f>
        <v>-366708</v>
      </c>
      <c r="O12" s="33">
        <f aca="true" t="shared" si="5" ref="O12:O41">N12/F12</f>
        <v>-0.18060029697192065</v>
      </c>
      <c r="P12" s="34"/>
      <c r="Q12" s="30">
        <v>33483</v>
      </c>
      <c r="R12" s="30">
        <f>Q12</f>
        <v>33483</v>
      </c>
      <c r="S12" s="30">
        <f>R12+$Q$9</f>
        <v>1832545</v>
      </c>
      <c r="U12" s="30">
        <f aca="true" t="shared" si="6" ref="U12:U30">IF(R12="","",R12-I12)</f>
        <v>12530</v>
      </c>
      <c r="V12" s="33">
        <f aca="true" t="shared" si="7" ref="V12:V30">IF(U12="","",U12/I12)</f>
        <v>0.5980050589414404</v>
      </c>
      <c r="W12" s="30">
        <f aca="true" t="shared" si="8" ref="W12:W30">IF(S12="","",S12-J12)</f>
        <v>168758</v>
      </c>
      <c r="X12" s="33">
        <f aca="true" t="shared" si="9" ref="X12:X30">IF(W12="","",W12/J12)</f>
        <v>0.10143005084184453</v>
      </c>
    </row>
    <row r="13" spans="2:24" ht="16.5" customHeight="1">
      <c r="B13" s="73">
        <f aca="true" t="shared" si="10" ref="B13:B41">B12+1</f>
        <v>38505</v>
      </c>
      <c r="C13" s="29"/>
      <c r="D13" s="30">
        <v>17212</v>
      </c>
      <c r="E13" s="30">
        <f aca="true" t="shared" si="11" ref="E13:E41">E12+D13</f>
        <v>41554</v>
      </c>
      <c r="F13" s="30">
        <f t="shared" si="0"/>
        <v>2047707</v>
      </c>
      <c r="G13" s="31"/>
      <c r="H13" s="30">
        <v>29364</v>
      </c>
      <c r="I13" s="30">
        <f aca="true" t="shared" si="12" ref="I13:I41">I12+H13</f>
        <v>50317</v>
      </c>
      <c r="J13" s="30">
        <f t="shared" si="1"/>
        <v>1693151</v>
      </c>
      <c r="K13" s="32"/>
      <c r="L13" s="30">
        <f t="shared" si="2"/>
        <v>8763</v>
      </c>
      <c r="M13" s="33">
        <f t="shared" si="3"/>
        <v>0.21088222553785435</v>
      </c>
      <c r="N13" s="30">
        <f t="shared" si="4"/>
        <v>-354556</v>
      </c>
      <c r="O13" s="33">
        <f t="shared" si="5"/>
        <v>-0.1731478185111444</v>
      </c>
      <c r="P13" s="34"/>
      <c r="Q13" s="30">
        <v>41212</v>
      </c>
      <c r="R13" s="30">
        <f aca="true" t="shared" si="13" ref="R13:R41">IF(Q13&lt;1,"",R12+Q13)</f>
        <v>74695</v>
      </c>
      <c r="S13" s="30">
        <f>S12+Q13</f>
        <v>1873757</v>
      </c>
      <c r="U13" s="30">
        <f t="shared" si="6"/>
        <v>24378</v>
      </c>
      <c r="V13" s="33">
        <f t="shared" si="7"/>
        <v>0.48448834389967604</v>
      </c>
      <c r="W13" s="30">
        <f t="shared" si="8"/>
        <v>180606</v>
      </c>
      <c r="X13" s="33">
        <f t="shared" si="9"/>
        <v>0.1066685723836799</v>
      </c>
    </row>
    <row r="14" spans="2:24" ht="16.5" customHeight="1">
      <c r="B14" s="73">
        <f t="shared" si="10"/>
        <v>38506</v>
      </c>
      <c r="C14" s="29"/>
      <c r="D14" s="30">
        <v>31583</v>
      </c>
      <c r="E14" s="30">
        <f t="shared" si="11"/>
        <v>73137</v>
      </c>
      <c r="F14" s="30">
        <f t="shared" si="0"/>
        <v>2079290</v>
      </c>
      <c r="G14" s="31"/>
      <c r="H14" s="30">
        <v>38951</v>
      </c>
      <c r="I14" s="30">
        <f t="shared" si="12"/>
        <v>89268</v>
      </c>
      <c r="J14" s="30">
        <f t="shared" si="1"/>
        <v>1732102</v>
      </c>
      <c r="K14" s="32"/>
      <c r="L14" s="30">
        <f t="shared" si="2"/>
        <v>16131</v>
      </c>
      <c r="M14" s="33">
        <f t="shared" si="3"/>
        <v>0.22055867755035072</v>
      </c>
      <c r="N14" s="30">
        <f t="shared" si="4"/>
        <v>-347188</v>
      </c>
      <c r="O14" s="33">
        <f t="shared" si="5"/>
        <v>-0.1669743037286766</v>
      </c>
      <c r="P14" s="34"/>
      <c r="Q14" s="30">
        <v>45037</v>
      </c>
      <c r="R14" s="37">
        <f t="shared" si="13"/>
        <v>119732</v>
      </c>
      <c r="S14" s="30">
        <f aca="true" t="shared" si="14" ref="S14:S30">IF(Q14&lt;1,"",S13+Q14)</f>
        <v>1918794</v>
      </c>
      <c r="U14" s="30">
        <f t="shared" si="6"/>
        <v>30464</v>
      </c>
      <c r="V14" s="33">
        <f t="shared" si="7"/>
        <v>0.3412645068781646</v>
      </c>
      <c r="W14" s="30">
        <f t="shared" si="8"/>
        <v>186692</v>
      </c>
      <c r="X14" s="33">
        <f t="shared" si="9"/>
        <v>0.10778349081058737</v>
      </c>
    </row>
    <row r="15" spans="2:24" ht="16.5" customHeight="1">
      <c r="B15" s="73">
        <f t="shared" si="10"/>
        <v>38507</v>
      </c>
      <c r="C15" s="29"/>
      <c r="D15" s="30">
        <v>35004</v>
      </c>
      <c r="E15" s="30">
        <f t="shared" si="11"/>
        <v>108141</v>
      </c>
      <c r="F15" s="30">
        <f t="shared" si="0"/>
        <v>2114294</v>
      </c>
      <c r="G15" s="31"/>
      <c r="H15" s="30">
        <v>43274</v>
      </c>
      <c r="I15" s="30">
        <f t="shared" si="12"/>
        <v>132542</v>
      </c>
      <c r="J15" s="30">
        <f t="shared" si="1"/>
        <v>1775376</v>
      </c>
      <c r="K15" s="32"/>
      <c r="L15" s="30">
        <f t="shared" si="2"/>
        <v>24401</v>
      </c>
      <c r="M15" s="33">
        <f t="shared" si="3"/>
        <v>0.22564059884780055</v>
      </c>
      <c r="N15" s="30">
        <f t="shared" si="4"/>
        <v>-338918</v>
      </c>
      <c r="O15" s="33">
        <f t="shared" si="5"/>
        <v>-0.1602984258575203</v>
      </c>
      <c r="P15" s="34"/>
      <c r="Q15" s="30">
        <v>24127</v>
      </c>
      <c r="R15" s="37">
        <f t="shared" si="13"/>
        <v>143859</v>
      </c>
      <c r="S15" s="30">
        <f t="shared" si="14"/>
        <v>1942921</v>
      </c>
      <c r="U15" s="30">
        <f t="shared" si="6"/>
        <v>11317</v>
      </c>
      <c r="V15" s="33">
        <f t="shared" si="7"/>
        <v>0.08538425555672918</v>
      </c>
      <c r="W15" s="30">
        <f t="shared" si="8"/>
        <v>167545</v>
      </c>
      <c r="X15" s="33">
        <f t="shared" si="9"/>
        <v>0.0943715584755004</v>
      </c>
    </row>
    <row r="16" spans="2:24" ht="16.5" customHeight="1">
      <c r="B16" s="73">
        <f t="shared" si="10"/>
        <v>38508</v>
      </c>
      <c r="C16" s="29"/>
      <c r="D16" s="30">
        <v>42869</v>
      </c>
      <c r="E16" s="30">
        <f t="shared" si="11"/>
        <v>151010</v>
      </c>
      <c r="F16" s="30">
        <f t="shared" si="0"/>
        <v>2157163</v>
      </c>
      <c r="G16" s="31"/>
      <c r="H16" s="30">
        <v>22331</v>
      </c>
      <c r="I16" s="30">
        <f t="shared" si="12"/>
        <v>154873</v>
      </c>
      <c r="J16" s="30">
        <f t="shared" si="1"/>
        <v>1797707</v>
      </c>
      <c r="K16" s="32"/>
      <c r="L16" s="30">
        <f t="shared" si="2"/>
        <v>3863</v>
      </c>
      <c r="M16" s="33">
        <f t="shared" si="3"/>
        <v>0.025581087345208926</v>
      </c>
      <c r="N16" s="30">
        <f t="shared" si="4"/>
        <v>-359456</v>
      </c>
      <c r="O16" s="33">
        <f t="shared" si="5"/>
        <v>-0.1666336758047491</v>
      </c>
      <c r="P16" s="34"/>
      <c r="Q16" s="30">
        <v>35291</v>
      </c>
      <c r="R16" s="37">
        <f t="shared" si="13"/>
        <v>179150</v>
      </c>
      <c r="S16" s="30">
        <f t="shared" si="14"/>
        <v>1978212</v>
      </c>
      <c r="U16" s="30">
        <f t="shared" si="6"/>
        <v>24277</v>
      </c>
      <c r="V16" s="33">
        <f t="shared" si="7"/>
        <v>0.15675424379975852</v>
      </c>
      <c r="W16" s="30">
        <f t="shared" si="8"/>
        <v>180505</v>
      </c>
      <c r="X16" s="33">
        <f t="shared" si="9"/>
        <v>0.10040846478319326</v>
      </c>
    </row>
    <row r="17" spans="2:24" ht="16.5" customHeight="1">
      <c r="B17" s="73">
        <f t="shared" si="10"/>
        <v>38509</v>
      </c>
      <c r="C17" s="29"/>
      <c r="D17" s="30">
        <v>21587</v>
      </c>
      <c r="E17" s="30">
        <f t="shared" si="11"/>
        <v>172597</v>
      </c>
      <c r="F17" s="30">
        <f t="shared" si="0"/>
        <v>2178750</v>
      </c>
      <c r="G17" s="31"/>
      <c r="H17" s="30">
        <v>27579</v>
      </c>
      <c r="I17" s="30">
        <f t="shared" si="12"/>
        <v>182452</v>
      </c>
      <c r="J17" s="30">
        <f t="shared" si="1"/>
        <v>1825286</v>
      </c>
      <c r="K17" s="32"/>
      <c r="L17" s="30">
        <f t="shared" si="2"/>
        <v>9855</v>
      </c>
      <c r="M17" s="33">
        <f t="shared" si="3"/>
        <v>0.05709832731739254</v>
      </c>
      <c r="N17" s="30">
        <f t="shared" si="4"/>
        <v>-353464</v>
      </c>
      <c r="O17" s="33">
        <f t="shared" si="5"/>
        <v>-0.1622324727481354</v>
      </c>
      <c r="P17" s="34"/>
      <c r="Q17" s="30">
        <v>30202</v>
      </c>
      <c r="R17" s="37">
        <f t="shared" si="13"/>
        <v>209352</v>
      </c>
      <c r="S17" s="30">
        <f t="shared" si="14"/>
        <v>2008414</v>
      </c>
      <c r="U17" s="30">
        <f t="shared" si="6"/>
        <v>26900</v>
      </c>
      <c r="V17" s="33">
        <f t="shared" si="7"/>
        <v>0.1474360379716309</v>
      </c>
      <c r="W17" s="30">
        <f t="shared" si="8"/>
        <v>183128</v>
      </c>
      <c r="X17" s="33">
        <f t="shared" si="9"/>
        <v>0.10032838689388951</v>
      </c>
    </row>
    <row r="18" spans="2:24" ht="16.5" customHeight="1">
      <c r="B18" s="73">
        <f t="shared" si="10"/>
        <v>38510</v>
      </c>
      <c r="C18" s="29"/>
      <c r="D18" s="30">
        <v>30639</v>
      </c>
      <c r="E18" s="30">
        <f t="shared" si="11"/>
        <v>203236</v>
      </c>
      <c r="F18" s="30">
        <f t="shared" si="0"/>
        <v>2209389</v>
      </c>
      <c r="G18" s="31"/>
      <c r="H18" s="30">
        <v>22884</v>
      </c>
      <c r="I18" s="30">
        <f t="shared" si="12"/>
        <v>205336</v>
      </c>
      <c r="J18" s="30">
        <f t="shared" si="1"/>
        <v>1848170</v>
      </c>
      <c r="K18" s="32"/>
      <c r="L18" s="30">
        <f t="shared" si="2"/>
        <v>2100</v>
      </c>
      <c r="M18" s="33">
        <f t="shared" si="3"/>
        <v>0.010332815052451337</v>
      </c>
      <c r="N18" s="30">
        <f t="shared" si="4"/>
        <v>-361219</v>
      </c>
      <c r="O18" s="33">
        <f t="shared" si="5"/>
        <v>-0.16349271223854198</v>
      </c>
      <c r="P18" s="34"/>
      <c r="Q18" s="30">
        <v>27535</v>
      </c>
      <c r="R18" s="37">
        <f t="shared" si="13"/>
        <v>236887</v>
      </c>
      <c r="S18" s="30">
        <f t="shared" si="14"/>
        <v>2035949</v>
      </c>
      <c r="U18" s="30">
        <f t="shared" si="6"/>
        <v>31551</v>
      </c>
      <c r="V18" s="33">
        <f t="shared" si="7"/>
        <v>0.15365547200685706</v>
      </c>
      <c r="W18" s="30">
        <f t="shared" si="8"/>
        <v>187779</v>
      </c>
      <c r="X18" s="33">
        <f t="shared" si="9"/>
        <v>0.10160266642137898</v>
      </c>
    </row>
    <row r="19" spans="2:24" ht="16.5" customHeight="1">
      <c r="B19" s="73">
        <f t="shared" si="10"/>
        <v>38511</v>
      </c>
      <c r="C19" s="29"/>
      <c r="D19" s="30">
        <v>24738</v>
      </c>
      <c r="E19" s="30">
        <f t="shared" si="11"/>
        <v>227974</v>
      </c>
      <c r="F19" s="30">
        <f t="shared" si="0"/>
        <v>2234127</v>
      </c>
      <c r="G19" s="31"/>
      <c r="H19" s="30">
        <v>21050</v>
      </c>
      <c r="I19" s="30">
        <f t="shared" si="12"/>
        <v>226386</v>
      </c>
      <c r="J19" s="30">
        <f t="shared" si="1"/>
        <v>1869220</v>
      </c>
      <c r="K19" s="32"/>
      <c r="L19" s="30">
        <f t="shared" si="2"/>
        <v>-1588</v>
      </c>
      <c r="M19" s="33">
        <f t="shared" si="3"/>
        <v>-0.0069657066156666985</v>
      </c>
      <c r="N19" s="30">
        <f t="shared" si="4"/>
        <v>-364907</v>
      </c>
      <c r="O19" s="33">
        <f t="shared" si="5"/>
        <v>-0.16333314981646074</v>
      </c>
      <c r="P19" s="34"/>
      <c r="Q19" s="30">
        <v>34960</v>
      </c>
      <c r="R19" s="37">
        <f t="shared" si="13"/>
        <v>271847</v>
      </c>
      <c r="S19" s="30">
        <f t="shared" si="14"/>
        <v>2070909</v>
      </c>
      <c r="U19" s="30">
        <f t="shared" si="6"/>
        <v>45461</v>
      </c>
      <c r="V19" s="33">
        <f t="shared" si="7"/>
        <v>0.20081188766089775</v>
      </c>
      <c r="W19" s="30">
        <f t="shared" si="8"/>
        <v>201689</v>
      </c>
      <c r="X19" s="33">
        <f t="shared" si="9"/>
        <v>0.10790008666716598</v>
      </c>
    </row>
    <row r="20" spans="2:24" ht="16.5" customHeight="1">
      <c r="B20" s="73">
        <f t="shared" si="10"/>
        <v>38512</v>
      </c>
      <c r="C20" s="29"/>
      <c r="D20" s="30">
        <v>21000</v>
      </c>
      <c r="E20" s="30">
        <f t="shared" si="11"/>
        <v>248974</v>
      </c>
      <c r="F20" s="30">
        <f t="shared" si="0"/>
        <v>2255127</v>
      </c>
      <c r="G20" s="31"/>
      <c r="H20" s="30">
        <v>30953</v>
      </c>
      <c r="I20" s="30">
        <f t="shared" si="12"/>
        <v>257339</v>
      </c>
      <c r="J20" s="30">
        <f t="shared" si="1"/>
        <v>1900173</v>
      </c>
      <c r="K20" s="32"/>
      <c r="L20" s="30">
        <f t="shared" si="2"/>
        <v>8365</v>
      </c>
      <c r="M20" s="33">
        <f t="shared" si="3"/>
        <v>0.033597885723007224</v>
      </c>
      <c r="N20" s="30">
        <f t="shared" si="4"/>
        <v>-354954</v>
      </c>
      <c r="O20" s="33">
        <f t="shared" si="5"/>
        <v>-0.1573986742210084</v>
      </c>
      <c r="P20" s="34"/>
      <c r="Q20" s="30">
        <v>40356</v>
      </c>
      <c r="R20" s="37">
        <f t="shared" si="13"/>
        <v>312203</v>
      </c>
      <c r="S20" s="30">
        <f t="shared" si="14"/>
        <v>2111265</v>
      </c>
      <c r="U20" s="30">
        <f t="shared" si="6"/>
        <v>54864</v>
      </c>
      <c r="V20" s="33">
        <f t="shared" si="7"/>
        <v>0.21319737777795048</v>
      </c>
      <c r="W20" s="30">
        <f t="shared" si="8"/>
        <v>211092</v>
      </c>
      <c r="X20" s="33">
        <f t="shared" si="9"/>
        <v>0.11109093750937414</v>
      </c>
    </row>
    <row r="21" spans="2:24" ht="16.5" customHeight="1">
      <c r="B21" s="73">
        <f t="shared" si="10"/>
        <v>38513</v>
      </c>
      <c r="C21" s="29"/>
      <c r="D21" s="30">
        <v>32841</v>
      </c>
      <c r="E21" s="30">
        <f t="shared" si="11"/>
        <v>281815</v>
      </c>
      <c r="F21" s="30">
        <f t="shared" si="0"/>
        <v>2287968</v>
      </c>
      <c r="G21" s="31"/>
      <c r="H21" s="30">
        <v>38478</v>
      </c>
      <c r="I21" s="30">
        <f t="shared" si="12"/>
        <v>295817</v>
      </c>
      <c r="J21" s="30">
        <f t="shared" si="1"/>
        <v>1938651</v>
      </c>
      <c r="K21" s="32"/>
      <c r="L21" s="30">
        <f t="shared" si="2"/>
        <v>14002</v>
      </c>
      <c r="M21" s="33">
        <f t="shared" si="3"/>
        <v>0.049685077089580046</v>
      </c>
      <c r="N21" s="30">
        <f t="shared" si="4"/>
        <v>-349317</v>
      </c>
      <c r="O21" s="33">
        <f t="shared" si="5"/>
        <v>-0.15267564930978056</v>
      </c>
      <c r="P21" s="34"/>
      <c r="Q21" s="30">
        <v>45392</v>
      </c>
      <c r="R21" s="37">
        <f t="shared" si="13"/>
        <v>357595</v>
      </c>
      <c r="S21" s="30">
        <f t="shared" si="14"/>
        <v>2156657</v>
      </c>
      <c r="U21" s="30">
        <f t="shared" si="6"/>
        <v>61778</v>
      </c>
      <c r="V21" s="33">
        <f t="shared" si="7"/>
        <v>0.20883857249583357</v>
      </c>
      <c r="W21" s="30">
        <f t="shared" si="8"/>
        <v>218006</v>
      </c>
      <c r="X21" s="33">
        <f t="shared" si="9"/>
        <v>0.1124524218128998</v>
      </c>
    </row>
    <row r="22" spans="2:24" ht="16.5" customHeight="1">
      <c r="B22" s="73">
        <f t="shared" si="10"/>
        <v>38514</v>
      </c>
      <c r="C22" s="29"/>
      <c r="D22" s="30">
        <v>36537</v>
      </c>
      <c r="E22" s="30">
        <f t="shared" si="11"/>
        <v>318352</v>
      </c>
      <c r="F22" s="30">
        <f t="shared" si="0"/>
        <v>2324505</v>
      </c>
      <c r="G22" s="31"/>
      <c r="H22" s="30">
        <v>41429</v>
      </c>
      <c r="I22" s="30">
        <f t="shared" si="12"/>
        <v>337246</v>
      </c>
      <c r="J22" s="30">
        <f t="shared" si="1"/>
        <v>1980080</v>
      </c>
      <c r="K22" s="32"/>
      <c r="L22" s="30">
        <f t="shared" si="2"/>
        <v>18894</v>
      </c>
      <c r="M22" s="33">
        <f t="shared" si="3"/>
        <v>0.05934939940694577</v>
      </c>
      <c r="N22" s="30">
        <f t="shared" si="4"/>
        <v>-344425</v>
      </c>
      <c r="O22" s="33">
        <f t="shared" si="5"/>
        <v>-0.1481713311005999</v>
      </c>
      <c r="P22" s="34"/>
      <c r="Q22" s="30">
        <v>26388</v>
      </c>
      <c r="R22" s="37">
        <f t="shared" si="13"/>
        <v>383983</v>
      </c>
      <c r="S22" s="30">
        <f t="shared" si="14"/>
        <v>2183045</v>
      </c>
      <c r="U22" s="30">
        <f t="shared" si="6"/>
        <v>46737</v>
      </c>
      <c r="V22" s="33">
        <f t="shared" si="7"/>
        <v>0.13858429751576</v>
      </c>
      <c r="W22" s="30">
        <f t="shared" si="8"/>
        <v>202965</v>
      </c>
      <c r="X22" s="33">
        <f t="shared" si="9"/>
        <v>0.1025034342046786</v>
      </c>
    </row>
    <row r="23" spans="2:24" ht="16.5" customHeight="1">
      <c r="B23" s="73">
        <f t="shared" si="10"/>
        <v>38515</v>
      </c>
      <c r="C23" s="29"/>
      <c r="D23" s="30">
        <v>42564</v>
      </c>
      <c r="E23" s="30">
        <f t="shared" si="11"/>
        <v>360916</v>
      </c>
      <c r="F23" s="30">
        <f t="shared" si="0"/>
        <v>2367069</v>
      </c>
      <c r="G23" s="31"/>
      <c r="H23" s="30">
        <v>24005</v>
      </c>
      <c r="I23" s="30">
        <f t="shared" si="12"/>
        <v>361251</v>
      </c>
      <c r="J23" s="30">
        <f t="shared" si="1"/>
        <v>2004085</v>
      </c>
      <c r="K23" s="32"/>
      <c r="L23" s="30">
        <f t="shared" si="2"/>
        <v>335</v>
      </c>
      <c r="M23" s="33">
        <f t="shared" si="3"/>
        <v>0.0009281938179520996</v>
      </c>
      <c r="N23" s="30">
        <f t="shared" si="4"/>
        <v>-362984</v>
      </c>
      <c r="O23" s="33">
        <f t="shared" si="5"/>
        <v>-0.15334745205991038</v>
      </c>
      <c r="P23" s="34"/>
      <c r="Q23" s="30">
        <v>34438</v>
      </c>
      <c r="R23" s="37">
        <f t="shared" si="13"/>
        <v>418421</v>
      </c>
      <c r="S23" s="30">
        <f t="shared" si="14"/>
        <v>2217483</v>
      </c>
      <c r="U23" s="30">
        <f t="shared" si="6"/>
        <v>57170</v>
      </c>
      <c r="V23" s="33">
        <f t="shared" si="7"/>
        <v>0.15825561728548848</v>
      </c>
      <c r="W23" s="30">
        <f t="shared" si="8"/>
        <v>213398</v>
      </c>
      <c r="X23" s="33">
        <f t="shared" si="9"/>
        <v>0.10648151151273524</v>
      </c>
    </row>
    <row r="24" spans="2:24" ht="16.5" customHeight="1">
      <c r="B24" s="73">
        <f t="shared" si="10"/>
        <v>38516</v>
      </c>
      <c r="C24" s="29"/>
      <c r="D24" s="30">
        <v>23039</v>
      </c>
      <c r="E24" s="30">
        <f t="shared" si="11"/>
        <v>383955</v>
      </c>
      <c r="F24" s="30">
        <f t="shared" si="0"/>
        <v>2390108</v>
      </c>
      <c r="G24" s="31"/>
      <c r="H24" s="30">
        <v>27757</v>
      </c>
      <c r="I24" s="30">
        <f t="shared" si="12"/>
        <v>389008</v>
      </c>
      <c r="J24" s="30">
        <f t="shared" si="1"/>
        <v>2031842</v>
      </c>
      <c r="K24" s="32"/>
      <c r="L24" s="30">
        <f t="shared" si="2"/>
        <v>5053</v>
      </c>
      <c r="M24" s="33">
        <f t="shared" si="3"/>
        <v>0.013160396400619865</v>
      </c>
      <c r="N24" s="30">
        <f t="shared" si="4"/>
        <v>-358266</v>
      </c>
      <c r="O24" s="33">
        <f t="shared" si="5"/>
        <v>-0.14989531853790708</v>
      </c>
      <c r="P24" s="34"/>
      <c r="Q24" s="30">
        <v>30949</v>
      </c>
      <c r="R24" s="37">
        <f t="shared" si="13"/>
        <v>449370</v>
      </c>
      <c r="S24" s="30">
        <f t="shared" si="14"/>
        <v>2248432</v>
      </c>
      <c r="U24" s="30">
        <f t="shared" si="6"/>
        <v>60362</v>
      </c>
      <c r="V24" s="33">
        <f t="shared" si="7"/>
        <v>0.15516904536667625</v>
      </c>
      <c r="W24" s="30">
        <f t="shared" si="8"/>
        <v>216590</v>
      </c>
      <c r="X24" s="33">
        <f t="shared" si="9"/>
        <v>0.10659785554191714</v>
      </c>
    </row>
    <row r="25" spans="2:24" ht="16.5" customHeight="1">
      <c r="B25" s="73">
        <f t="shared" si="10"/>
        <v>38517</v>
      </c>
      <c r="C25" s="29"/>
      <c r="D25" s="30">
        <v>30067</v>
      </c>
      <c r="E25" s="30">
        <f t="shared" si="11"/>
        <v>414022</v>
      </c>
      <c r="F25" s="30">
        <f t="shared" si="0"/>
        <v>2420175</v>
      </c>
      <c r="G25" s="31"/>
      <c r="H25" s="30">
        <v>22302</v>
      </c>
      <c r="I25" s="30">
        <f t="shared" si="12"/>
        <v>411310</v>
      </c>
      <c r="J25" s="30">
        <f t="shared" si="1"/>
        <v>2054144</v>
      </c>
      <c r="K25" s="32"/>
      <c r="L25" s="30">
        <f t="shared" si="2"/>
        <v>-2712</v>
      </c>
      <c r="M25" s="33">
        <f t="shared" si="3"/>
        <v>-0.006550376550038404</v>
      </c>
      <c r="N25" s="30">
        <f t="shared" si="4"/>
        <v>-366031</v>
      </c>
      <c r="O25" s="33">
        <f t="shared" si="5"/>
        <v>-0.15124154245044263</v>
      </c>
      <c r="P25" s="34"/>
      <c r="Q25" s="30">
        <v>28324</v>
      </c>
      <c r="R25" s="37">
        <f t="shared" si="13"/>
        <v>477694</v>
      </c>
      <c r="S25" s="30">
        <f t="shared" si="14"/>
        <v>2276756</v>
      </c>
      <c r="U25" s="30">
        <f t="shared" si="6"/>
        <v>66384</v>
      </c>
      <c r="V25" s="33">
        <f t="shared" si="7"/>
        <v>0.16139651357856605</v>
      </c>
      <c r="W25" s="30">
        <f t="shared" si="8"/>
        <v>222612</v>
      </c>
      <c r="X25" s="33">
        <f t="shared" si="9"/>
        <v>0.1083721491774676</v>
      </c>
    </row>
    <row r="26" spans="2:24" s="35" customFormat="1" ht="16.5" customHeight="1">
      <c r="B26" s="74">
        <f t="shared" si="10"/>
        <v>38518</v>
      </c>
      <c r="C26" s="36"/>
      <c r="D26" s="37">
        <v>26938</v>
      </c>
      <c r="E26" s="30">
        <f t="shared" si="11"/>
        <v>440960</v>
      </c>
      <c r="F26" s="37">
        <f t="shared" si="0"/>
        <v>2447113</v>
      </c>
      <c r="G26" s="38"/>
      <c r="H26" s="37">
        <v>23857</v>
      </c>
      <c r="I26" s="37">
        <f t="shared" si="12"/>
        <v>435167</v>
      </c>
      <c r="J26" s="37">
        <f t="shared" si="1"/>
        <v>2078001</v>
      </c>
      <c r="K26" s="39"/>
      <c r="L26" s="37">
        <f t="shared" si="2"/>
        <v>-5793</v>
      </c>
      <c r="M26" s="40">
        <f t="shared" si="3"/>
        <v>-0.013137246008708274</v>
      </c>
      <c r="N26" s="37">
        <f t="shared" si="4"/>
        <v>-369112</v>
      </c>
      <c r="O26" s="40">
        <f t="shared" si="5"/>
        <v>-0.1508356990461822</v>
      </c>
      <c r="P26" s="41"/>
      <c r="Q26" s="37">
        <v>36976</v>
      </c>
      <c r="R26" s="37">
        <f t="shared" si="13"/>
        <v>514670</v>
      </c>
      <c r="S26" s="30">
        <f t="shared" si="14"/>
        <v>2313732</v>
      </c>
      <c r="U26" s="30">
        <f t="shared" si="6"/>
        <v>79503</v>
      </c>
      <c r="V26" s="33">
        <f t="shared" si="7"/>
        <v>0.18269537901541247</v>
      </c>
      <c r="W26" s="30">
        <f t="shared" si="8"/>
        <v>235731</v>
      </c>
      <c r="X26" s="33">
        <f t="shared" si="9"/>
        <v>0.11344123511008898</v>
      </c>
    </row>
    <row r="27" spans="2:24" ht="16.5" customHeight="1">
      <c r="B27" s="73">
        <f t="shared" si="10"/>
        <v>38519</v>
      </c>
      <c r="C27" s="29"/>
      <c r="D27" s="30">
        <v>18830</v>
      </c>
      <c r="E27" s="30">
        <f t="shared" si="11"/>
        <v>459790</v>
      </c>
      <c r="F27" s="30">
        <f t="shared" si="0"/>
        <v>2465943</v>
      </c>
      <c r="G27" s="31"/>
      <c r="H27" s="30">
        <v>31610</v>
      </c>
      <c r="I27" s="37">
        <f t="shared" si="12"/>
        <v>466777</v>
      </c>
      <c r="J27" s="30">
        <f t="shared" si="1"/>
        <v>2109611</v>
      </c>
      <c r="K27" s="32"/>
      <c r="L27" s="30">
        <f t="shared" si="2"/>
        <v>6987</v>
      </c>
      <c r="M27" s="33">
        <f t="shared" si="3"/>
        <v>0.015196067770068945</v>
      </c>
      <c r="N27" s="30">
        <f t="shared" si="4"/>
        <v>-356332</v>
      </c>
      <c r="O27" s="33">
        <f t="shared" si="5"/>
        <v>-0.14450131247964776</v>
      </c>
      <c r="P27" s="34"/>
      <c r="Q27" s="30">
        <v>43935</v>
      </c>
      <c r="R27" s="30">
        <f t="shared" si="13"/>
        <v>558605</v>
      </c>
      <c r="S27" s="30">
        <f t="shared" si="14"/>
        <v>2357667</v>
      </c>
      <c r="U27" s="30">
        <f t="shared" si="6"/>
        <v>91828</v>
      </c>
      <c r="V27" s="33">
        <f t="shared" si="7"/>
        <v>0.19672777364780183</v>
      </c>
      <c r="W27" s="30">
        <f t="shared" si="8"/>
        <v>248056</v>
      </c>
      <c r="X27" s="33">
        <f t="shared" si="9"/>
        <v>0.11758376307290776</v>
      </c>
    </row>
    <row r="28" spans="2:24" ht="16.5" customHeight="1">
      <c r="B28" s="73">
        <f t="shared" si="10"/>
        <v>38520</v>
      </c>
      <c r="C28" s="29"/>
      <c r="D28" s="30">
        <v>33640</v>
      </c>
      <c r="E28" s="30">
        <f t="shared" si="11"/>
        <v>493430</v>
      </c>
      <c r="F28" s="30">
        <f t="shared" si="0"/>
        <v>2499583</v>
      </c>
      <c r="G28" s="31"/>
      <c r="H28" s="30">
        <v>38376</v>
      </c>
      <c r="I28" s="37">
        <f t="shared" si="12"/>
        <v>505153</v>
      </c>
      <c r="J28" s="30">
        <f t="shared" si="1"/>
        <v>2147987</v>
      </c>
      <c r="K28" s="32"/>
      <c r="L28" s="30">
        <f t="shared" si="2"/>
        <v>11723</v>
      </c>
      <c r="M28" s="33">
        <f t="shared" si="3"/>
        <v>0.023758182518290333</v>
      </c>
      <c r="N28" s="30">
        <f t="shared" si="4"/>
        <v>-351596</v>
      </c>
      <c r="O28" s="33">
        <f t="shared" si="5"/>
        <v>-0.14066186239864809</v>
      </c>
      <c r="P28" s="34"/>
      <c r="Q28" s="30">
        <v>45197</v>
      </c>
      <c r="R28" s="30">
        <f t="shared" si="13"/>
        <v>603802</v>
      </c>
      <c r="S28" s="30">
        <f t="shared" si="14"/>
        <v>2402864</v>
      </c>
      <c r="U28" s="30">
        <f t="shared" si="6"/>
        <v>98649</v>
      </c>
      <c r="V28" s="33">
        <f t="shared" si="7"/>
        <v>0.19528538878320034</v>
      </c>
      <c r="W28" s="30">
        <f t="shared" si="8"/>
        <v>254877</v>
      </c>
      <c r="X28" s="33">
        <f t="shared" si="9"/>
        <v>0.11865853936732391</v>
      </c>
    </row>
    <row r="29" spans="2:24" ht="16.5" customHeight="1">
      <c r="B29" s="73">
        <f t="shared" si="10"/>
        <v>38521</v>
      </c>
      <c r="C29" s="29"/>
      <c r="D29" s="30">
        <v>36252</v>
      </c>
      <c r="E29" s="30">
        <f t="shared" si="11"/>
        <v>529682</v>
      </c>
      <c r="F29" s="30">
        <f t="shared" si="0"/>
        <v>2535835</v>
      </c>
      <c r="G29" s="31"/>
      <c r="H29" s="30">
        <v>42468</v>
      </c>
      <c r="I29" s="37">
        <f t="shared" si="12"/>
        <v>547621</v>
      </c>
      <c r="J29" s="30">
        <f t="shared" si="1"/>
        <v>2190455</v>
      </c>
      <c r="K29" s="32"/>
      <c r="L29" s="30">
        <f t="shared" si="2"/>
        <v>17939</v>
      </c>
      <c r="M29" s="33">
        <f t="shared" si="3"/>
        <v>0.03386749030550406</v>
      </c>
      <c r="N29" s="30">
        <f t="shared" si="4"/>
        <v>-345380</v>
      </c>
      <c r="O29" s="33">
        <f t="shared" si="5"/>
        <v>-0.13619971330942274</v>
      </c>
      <c r="P29" s="34"/>
      <c r="Q29" s="30">
        <v>27799</v>
      </c>
      <c r="R29" s="30">
        <f t="shared" si="13"/>
        <v>631601</v>
      </c>
      <c r="S29" s="30">
        <f t="shared" si="14"/>
        <v>2430663</v>
      </c>
      <c r="U29" s="30">
        <f t="shared" si="6"/>
        <v>83980</v>
      </c>
      <c r="V29" s="33">
        <f t="shared" si="7"/>
        <v>0.1533542358675069</v>
      </c>
      <c r="W29" s="30">
        <f t="shared" si="8"/>
        <v>240208</v>
      </c>
      <c r="X29" s="33">
        <f t="shared" si="9"/>
        <v>0.10966123476629284</v>
      </c>
    </row>
    <row r="30" spans="2:24" ht="16.5" customHeight="1">
      <c r="B30" s="73">
        <f t="shared" si="10"/>
        <v>38522</v>
      </c>
      <c r="C30" s="29"/>
      <c r="D30" s="30">
        <v>41771</v>
      </c>
      <c r="E30" s="30">
        <f t="shared" si="11"/>
        <v>571453</v>
      </c>
      <c r="F30" s="30">
        <f t="shared" si="0"/>
        <v>2577606</v>
      </c>
      <c r="G30" s="31"/>
      <c r="H30" s="30">
        <v>24945</v>
      </c>
      <c r="I30" s="37">
        <f t="shared" si="12"/>
        <v>572566</v>
      </c>
      <c r="J30" s="30">
        <f t="shared" si="1"/>
        <v>2215400</v>
      </c>
      <c r="K30" s="32"/>
      <c r="L30" s="30">
        <f t="shared" si="2"/>
        <v>1113</v>
      </c>
      <c r="M30" s="33">
        <f t="shared" si="3"/>
        <v>0.0019476667372469827</v>
      </c>
      <c r="N30" s="30">
        <f t="shared" si="4"/>
        <v>-362206</v>
      </c>
      <c r="O30" s="33">
        <f t="shared" si="5"/>
        <v>-0.14052031225873932</v>
      </c>
      <c r="P30" s="34"/>
      <c r="Q30" s="30">
        <v>34424</v>
      </c>
      <c r="R30" s="30">
        <f t="shared" si="13"/>
        <v>666025</v>
      </c>
      <c r="S30" s="30">
        <f t="shared" si="14"/>
        <v>2465087</v>
      </c>
      <c r="U30" s="30">
        <f t="shared" si="6"/>
        <v>93459</v>
      </c>
      <c r="V30" s="33">
        <f t="shared" si="7"/>
        <v>0.1632283439813052</v>
      </c>
      <c r="W30" s="30">
        <f t="shared" si="8"/>
        <v>249687</v>
      </c>
      <c r="X30" s="33">
        <f t="shared" si="9"/>
        <v>0.11270515482531371</v>
      </c>
    </row>
    <row r="31" spans="2:24" ht="16.5" customHeight="1">
      <c r="B31" s="73">
        <f t="shared" si="10"/>
        <v>38523</v>
      </c>
      <c r="C31" s="29"/>
      <c r="D31" s="30">
        <v>23130</v>
      </c>
      <c r="E31" s="30">
        <f t="shared" si="11"/>
        <v>594583</v>
      </c>
      <c r="F31" s="30">
        <f t="shared" si="0"/>
        <v>2600736</v>
      </c>
      <c r="G31" s="31"/>
      <c r="H31" s="30">
        <v>28071</v>
      </c>
      <c r="I31" s="37">
        <f t="shared" si="12"/>
        <v>600637</v>
      </c>
      <c r="J31" s="30">
        <f t="shared" si="1"/>
        <v>2243471</v>
      </c>
      <c r="K31" s="32"/>
      <c r="L31" s="30">
        <f t="shared" si="2"/>
        <v>6054</v>
      </c>
      <c r="M31" s="33">
        <f t="shared" si="3"/>
        <v>0.010181925820280768</v>
      </c>
      <c r="N31" s="30">
        <f t="shared" si="4"/>
        <v>-357265</v>
      </c>
      <c r="O31" s="33">
        <f t="shared" si="5"/>
        <v>-0.13737072890135715</v>
      </c>
      <c r="P31" s="34"/>
      <c r="Q31" s="30">
        <v>33186</v>
      </c>
      <c r="R31" s="30">
        <f t="shared" si="13"/>
        <v>699211</v>
      </c>
      <c r="S31" s="30">
        <f aca="true" t="shared" si="15" ref="S31:S41">IF(Q31&lt;1,"",S30+Q31)</f>
        <v>2498273</v>
      </c>
      <c r="U31" s="30">
        <f aca="true" t="shared" si="16" ref="U31:U41">IF(R31="","",R31-I31)</f>
        <v>98574</v>
      </c>
      <c r="V31" s="33">
        <f aca="true" t="shared" si="17" ref="V31:V41">IF(U31="","",U31/I31)</f>
        <v>0.16411576376413708</v>
      </c>
      <c r="W31" s="30">
        <f aca="true" t="shared" si="18" ref="W31:W41">IF(S31="","",S31-J31)</f>
        <v>254802</v>
      </c>
      <c r="X31" s="33">
        <f aca="true" t="shared" si="19" ref="X31:X41">IF(W31="","",W31/J31)</f>
        <v>0.11357490246140912</v>
      </c>
    </row>
    <row r="32" spans="2:24" ht="16.5" customHeight="1">
      <c r="B32" s="73">
        <f t="shared" si="10"/>
        <v>38524</v>
      </c>
      <c r="C32" s="29"/>
      <c r="D32" s="30">
        <v>29667</v>
      </c>
      <c r="E32" s="30">
        <f t="shared" si="11"/>
        <v>624250</v>
      </c>
      <c r="F32" s="30">
        <f t="shared" si="0"/>
        <v>2630403</v>
      </c>
      <c r="G32" s="31"/>
      <c r="H32" s="30">
        <v>23278</v>
      </c>
      <c r="I32" s="37">
        <f t="shared" si="12"/>
        <v>623915</v>
      </c>
      <c r="J32" s="30">
        <f t="shared" si="1"/>
        <v>2266749</v>
      </c>
      <c r="K32" s="32"/>
      <c r="L32" s="30">
        <f t="shared" si="2"/>
        <v>-335</v>
      </c>
      <c r="M32" s="33">
        <f t="shared" si="3"/>
        <v>-0.0005366439727673207</v>
      </c>
      <c r="N32" s="30">
        <f t="shared" si="4"/>
        <v>-363654</v>
      </c>
      <c r="O32" s="33">
        <f t="shared" si="5"/>
        <v>-0.1382502985284004</v>
      </c>
      <c r="P32" s="34"/>
      <c r="Q32" s="30">
        <v>30262</v>
      </c>
      <c r="R32" s="30">
        <f t="shared" si="13"/>
        <v>729473</v>
      </c>
      <c r="S32" s="30">
        <f t="shared" si="15"/>
        <v>2528535</v>
      </c>
      <c r="U32" s="30">
        <f t="shared" si="16"/>
        <v>105558</v>
      </c>
      <c r="V32" s="33">
        <f t="shared" si="17"/>
        <v>0.16918650777750174</v>
      </c>
      <c r="W32" s="30">
        <f t="shared" si="18"/>
        <v>261786</v>
      </c>
      <c r="X32" s="33">
        <f t="shared" si="19"/>
        <v>0.11548962853849279</v>
      </c>
    </row>
    <row r="33" spans="2:24" ht="16.5" customHeight="1">
      <c r="B33" s="73">
        <f t="shared" si="10"/>
        <v>38525</v>
      </c>
      <c r="C33" s="29"/>
      <c r="D33" s="30">
        <v>27090</v>
      </c>
      <c r="E33" s="30">
        <f t="shared" si="11"/>
        <v>651340</v>
      </c>
      <c r="F33" s="30">
        <f t="shared" si="0"/>
        <v>2657493</v>
      </c>
      <c r="G33" s="31"/>
      <c r="H33" s="30">
        <v>21710</v>
      </c>
      <c r="I33" s="37">
        <f t="shared" si="12"/>
        <v>645625</v>
      </c>
      <c r="J33" s="30">
        <f t="shared" si="1"/>
        <v>2288459</v>
      </c>
      <c r="K33" s="32"/>
      <c r="L33" s="30">
        <f t="shared" si="2"/>
        <v>-5715</v>
      </c>
      <c r="M33" s="33">
        <f t="shared" si="3"/>
        <v>-0.008774219301747167</v>
      </c>
      <c r="N33" s="30">
        <f t="shared" si="4"/>
        <v>-369034</v>
      </c>
      <c r="O33" s="33">
        <f t="shared" si="5"/>
        <v>-0.1388654645562566</v>
      </c>
      <c r="P33" s="34"/>
      <c r="Q33" s="30">
        <v>37841</v>
      </c>
      <c r="R33" s="30">
        <f t="shared" si="13"/>
        <v>767314</v>
      </c>
      <c r="S33" s="30">
        <f t="shared" si="15"/>
        <v>2566376</v>
      </c>
      <c r="U33" s="30">
        <f t="shared" si="16"/>
        <v>121689</v>
      </c>
      <c r="V33" s="33">
        <f t="shared" si="17"/>
        <v>0.18848247821878025</v>
      </c>
      <c r="W33" s="30">
        <f t="shared" si="18"/>
        <v>277917</v>
      </c>
      <c r="X33" s="33">
        <f t="shared" si="19"/>
        <v>0.1214428573987998</v>
      </c>
    </row>
    <row r="34" spans="2:24" ht="16.5" customHeight="1">
      <c r="B34" s="73">
        <f t="shared" si="10"/>
        <v>38526</v>
      </c>
      <c r="C34" s="29"/>
      <c r="D34" s="30">
        <v>21223</v>
      </c>
      <c r="E34" s="30">
        <f t="shared" si="11"/>
        <v>672563</v>
      </c>
      <c r="F34" s="30">
        <f t="shared" si="0"/>
        <v>2678716</v>
      </c>
      <c r="G34" s="31"/>
      <c r="H34" s="30">
        <v>33036</v>
      </c>
      <c r="I34" s="37">
        <f t="shared" si="12"/>
        <v>678661</v>
      </c>
      <c r="J34" s="30">
        <f t="shared" si="1"/>
        <v>2321495</v>
      </c>
      <c r="K34" s="32"/>
      <c r="L34" s="30">
        <f t="shared" si="2"/>
        <v>6098</v>
      </c>
      <c r="M34" s="33">
        <f t="shared" si="3"/>
        <v>0.009066808611237907</v>
      </c>
      <c r="N34" s="30">
        <f t="shared" si="4"/>
        <v>-357221</v>
      </c>
      <c r="O34" s="33">
        <f t="shared" si="5"/>
        <v>-0.13335530903612028</v>
      </c>
      <c r="P34" s="34"/>
      <c r="Q34" s="30">
        <v>47614</v>
      </c>
      <c r="R34" s="30">
        <f t="shared" si="13"/>
        <v>814928</v>
      </c>
      <c r="S34" s="30">
        <f t="shared" si="15"/>
        <v>2613990</v>
      </c>
      <c r="U34" s="30">
        <f t="shared" si="16"/>
        <v>136267</v>
      </c>
      <c r="V34" s="33">
        <f t="shared" si="17"/>
        <v>0.20078802229684628</v>
      </c>
      <c r="W34" s="30">
        <f t="shared" si="18"/>
        <v>292495</v>
      </c>
      <c r="X34" s="33">
        <f t="shared" si="19"/>
        <v>0.1259942407801869</v>
      </c>
    </row>
    <row r="35" spans="2:24" ht="16.5" customHeight="1">
      <c r="B35" s="73">
        <f t="shared" si="10"/>
        <v>38527</v>
      </c>
      <c r="C35" s="29"/>
      <c r="D35" s="30">
        <v>33188</v>
      </c>
      <c r="E35" s="30">
        <f t="shared" si="11"/>
        <v>705751</v>
      </c>
      <c r="F35" s="30">
        <f t="shared" si="0"/>
        <v>2711904</v>
      </c>
      <c r="G35" s="31"/>
      <c r="H35" s="30">
        <v>40061</v>
      </c>
      <c r="I35" s="37">
        <f t="shared" si="12"/>
        <v>718722</v>
      </c>
      <c r="J35" s="30">
        <f t="shared" si="1"/>
        <v>2361556</v>
      </c>
      <c r="K35" s="32"/>
      <c r="L35" s="30">
        <f t="shared" si="2"/>
        <v>12971</v>
      </c>
      <c r="M35" s="33">
        <f t="shared" si="3"/>
        <v>0.01837900335954182</v>
      </c>
      <c r="N35" s="30">
        <f t="shared" si="4"/>
        <v>-350348</v>
      </c>
      <c r="O35" s="33">
        <f t="shared" si="5"/>
        <v>-0.1291889388414929</v>
      </c>
      <c r="P35" s="34"/>
      <c r="Q35" s="30">
        <v>49589</v>
      </c>
      <c r="R35" s="30">
        <f t="shared" si="13"/>
        <v>864517</v>
      </c>
      <c r="S35" s="30">
        <f t="shared" si="15"/>
        <v>2663579</v>
      </c>
      <c r="U35" s="30">
        <f t="shared" si="16"/>
        <v>145795</v>
      </c>
      <c r="V35" s="33">
        <f t="shared" si="17"/>
        <v>0.20285311984327736</v>
      </c>
      <c r="W35" s="30">
        <f t="shared" si="18"/>
        <v>302023</v>
      </c>
      <c r="X35" s="33">
        <f t="shared" si="19"/>
        <v>0.1278915257567468</v>
      </c>
    </row>
    <row r="36" spans="2:24" ht="16.5" customHeight="1">
      <c r="B36" s="73">
        <f t="shared" si="10"/>
        <v>38528</v>
      </c>
      <c r="C36" s="29"/>
      <c r="D36" s="30">
        <v>37122</v>
      </c>
      <c r="E36" s="30">
        <f t="shared" si="11"/>
        <v>742873</v>
      </c>
      <c r="F36" s="30">
        <f t="shared" si="0"/>
        <v>2749026</v>
      </c>
      <c r="G36" s="31"/>
      <c r="H36" s="30">
        <v>46360</v>
      </c>
      <c r="I36" s="37">
        <f t="shared" si="12"/>
        <v>765082</v>
      </c>
      <c r="J36" s="30">
        <f t="shared" si="1"/>
        <v>2407916</v>
      </c>
      <c r="K36" s="32"/>
      <c r="L36" s="30">
        <f t="shared" si="2"/>
        <v>22209</v>
      </c>
      <c r="M36" s="33">
        <f t="shared" si="3"/>
        <v>0.029896092602638674</v>
      </c>
      <c r="N36" s="30">
        <f t="shared" si="4"/>
        <v>-341110</v>
      </c>
      <c r="O36" s="33">
        <f t="shared" si="5"/>
        <v>-0.12408394827840842</v>
      </c>
      <c r="P36" s="34"/>
      <c r="Q36" s="30">
        <v>30454</v>
      </c>
      <c r="R36" s="30">
        <f t="shared" si="13"/>
        <v>894971</v>
      </c>
      <c r="S36" s="30">
        <f t="shared" si="15"/>
        <v>2694033</v>
      </c>
      <c r="U36" s="30">
        <f t="shared" si="16"/>
        <v>129889</v>
      </c>
      <c r="V36" s="33">
        <f t="shared" si="17"/>
        <v>0.16977134477088732</v>
      </c>
      <c r="W36" s="30">
        <f t="shared" si="18"/>
        <v>286117</v>
      </c>
      <c r="X36" s="33">
        <f t="shared" si="19"/>
        <v>0.1188234971651835</v>
      </c>
    </row>
    <row r="37" spans="2:24" ht="16.5" customHeight="1">
      <c r="B37" s="73">
        <f t="shared" si="10"/>
        <v>38529</v>
      </c>
      <c r="C37" s="29"/>
      <c r="D37" s="30">
        <v>42599</v>
      </c>
      <c r="E37" s="30">
        <f t="shared" si="11"/>
        <v>785472</v>
      </c>
      <c r="F37" s="30">
        <f t="shared" si="0"/>
        <v>2791625</v>
      </c>
      <c r="G37" s="31"/>
      <c r="H37" s="30">
        <v>25446</v>
      </c>
      <c r="I37" s="37">
        <f t="shared" si="12"/>
        <v>790528</v>
      </c>
      <c r="J37" s="30">
        <f t="shared" si="1"/>
        <v>2433362</v>
      </c>
      <c r="K37" s="32"/>
      <c r="L37" s="30">
        <f t="shared" si="2"/>
        <v>5056</v>
      </c>
      <c r="M37" s="33">
        <f t="shared" si="3"/>
        <v>0.00643689399494826</v>
      </c>
      <c r="N37" s="30">
        <f t="shared" si="4"/>
        <v>-358263</v>
      </c>
      <c r="O37" s="33">
        <f t="shared" si="5"/>
        <v>-0.12833493037209512</v>
      </c>
      <c r="P37" s="34"/>
      <c r="Q37" s="30">
        <v>37119</v>
      </c>
      <c r="R37" s="30">
        <f t="shared" si="13"/>
        <v>932090</v>
      </c>
      <c r="S37" s="30">
        <f t="shared" si="15"/>
        <v>2731152</v>
      </c>
      <c r="U37" s="30">
        <f t="shared" si="16"/>
        <v>141562</v>
      </c>
      <c r="V37" s="33">
        <f t="shared" si="17"/>
        <v>0.17907272101683938</v>
      </c>
      <c r="W37" s="30">
        <f t="shared" si="18"/>
        <v>297790</v>
      </c>
      <c r="X37" s="33">
        <f t="shared" si="19"/>
        <v>0.12237801034124804</v>
      </c>
    </row>
    <row r="38" spans="2:24" ht="16.5" customHeight="1">
      <c r="B38" s="73">
        <f t="shared" si="10"/>
        <v>38530</v>
      </c>
      <c r="C38" s="29"/>
      <c r="D38" s="30">
        <v>24251</v>
      </c>
      <c r="E38" s="30">
        <f t="shared" si="11"/>
        <v>809723</v>
      </c>
      <c r="F38" s="30">
        <f t="shared" si="0"/>
        <v>2815876</v>
      </c>
      <c r="G38" s="31"/>
      <c r="H38" s="30">
        <v>30859</v>
      </c>
      <c r="I38" s="37">
        <f t="shared" si="12"/>
        <v>821387</v>
      </c>
      <c r="J38" s="30">
        <f t="shared" si="1"/>
        <v>2464221</v>
      </c>
      <c r="K38" s="32"/>
      <c r="L38" s="30">
        <f t="shared" si="2"/>
        <v>11664</v>
      </c>
      <c r="M38" s="33">
        <f t="shared" si="3"/>
        <v>0.01440492612905895</v>
      </c>
      <c r="N38" s="30">
        <f t="shared" si="4"/>
        <v>-351655</v>
      </c>
      <c r="O38" s="33">
        <f t="shared" si="5"/>
        <v>-0.12488298490416481</v>
      </c>
      <c r="P38" s="34"/>
      <c r="Q38" s="30">
        <v>39249</v>
      </c>
      <c r="R38" s="30">
        <f t="shared" si="13"/>
        <v>971339</v>
      </c>
      <c r="S38" s="30">
        <f t="shared" si="15"/>
        <v>2770401</v>
      </c>
      <c r="U38" s="30">
        <f t="shared" si="16"/>
        <v>149952</v>
      </c>
      <c r="V38" s="33">
        <f t="shared" si="17"/>
        <v>0.1825594999677375</v>
      </c>
      <c r="W38" s="30">
        <f t="shared" si="18"/>
        <v>306180</v>
      </c>
      <c r="X38" s="33">
        <f t="shared" si="19"/>
        <v>0.1242502194405453</v>
      </c>
    </row>
    <row r="39" spans="2:24" ht="16.5" customHeight="1">
      <c r="B39" s="73">
        <f t="shared" si="10"/>
        <v>38531</v>
      </c>
      <c r="C39" s="29"/>
      <c r="D39" s="30">
        <v>31175</v>
      </c>
      <c r="E39" s="30">
        <f t="shared" si="11"/>
        <v>840898</v>
      </c>
      <c r="F39" s="30">
        <f t="shared" si="0"/>
        <v>2847051</v>
      </c>
      <c r="G39" s="31"/>
      <c r="H39" s="30">
        <v>25871</v>
      </c>
      <c r="I39" s="37">
        <f t="shared" si="12"/>
        <v>847258</v>
      </c>
      <c r="J39" s="30">
        <f t="shared" si="1"/>
        <v>2490092</v>
      </c>
      <c r="K39" s="32"/>
      <c r="L39" s="30">
        <f t="shared" si="2"/>
        <v>6360</v>
      </c>
      <c r="M39" s="33">
        <f t="shared" si="3"/>
        <v>0.007563342997604941</v>
      </c>
      <c r="N39" s="30">
        <f t="shared" si="4"/>
        <v>-356959</v>
      </c>
      <c r="O39" s="33">
        <f t="shared" si="5"/>
        <v>-0.12537850568886894</v>
      </c>
      <c r="P39" s="34"/>
      <c r="Q39" s="30">
        <v>31684</v>
      </c>
      <c r="R39" s="30">
        <f t="shared" si="13"/>
        <v>1003023</v>
      </c>
      <c r="S39" s="30">
        <f t="shared" si="15"/>
        <v>2802085</v>
      </c>
      <c r="U39" s="30">
        <f t="shared" si="16"/>
        <v>155765</v>
      </c>
      <c r="V39" s="33">
        <f t="shared" si="17"/>
        <v>0.18384600676535365</v>
      </c>
      <c r="W39" s="30">
        <f t="shared" si="18"/>
        <v>311993</v>
      </c>
      <c r="X39" s="33">
        <f t="shared" si="19"/>
        <v>0.12529376424646158</v>
      </c>
    </row>
    <row r="40" spans="2:24" ht="16.5" customHeight="1">
      <c r="B40" s="73">
        <f t="shared" si="10"/>
        <v>38532</v>
      </c>
      <c r="C40" s="29"/>
      <c r="D40" s="30">
        <v>28114</v>
      </c>
      <c r="E40" s="30">
        <f t="shared" si="11"/>
        <v>869012</v>
      </c>
      <c r="F40" s="30">
        <f t="shared" si="0"/>
        <v>2875165</v>
      </c>
      <c r="G40" s="31"/>
      <c r="H40" s="30">
        <v>26733</v>
      </c>
      <c r="I40" s="37">
        <f t="shared" si="12"/>
        <v>873991</v>
      </c>
      <c r="J40" s="30">
        <f t="shared" si="1"/>
        <v>2516825</v>
      </c>
      <c r="K40" s="32"/>
      <c r="L40" s="30">
        <f t="shared" si="2"/>
        <v>4979</v>
      </c>
      <c r="M40" s="33">
        <f t="shared" si="3"/>
        <v>0.005729495104785665</v>
      </c>
      <c r="N40" s="30">
        <f t="shared" si="4"/>
        <v>-358340</v>
      </c>
      <c r="O40" s="33">
        <f t="shared" si="5"/>
        <v>-0.124632847158337</v>
      </c>
      <c r="P40" s="34"/>
      <c r="Q40" s="30">
        <v>41854</v>
      </c>
      <c r="R40" s="30">
        <f t="shared" si="13"/>
        <v>1044877</v>
      </c>
      <c r="S40" s="30">
        <f t="shared" si="15"/>
        <v>2843939</v>
      </c>
      <c r="U40" s="30">
        <f t="shared" si="16"/>
        <v>170886</v>
      </c>
      <c r="V40" s="33">
        <f t="shared" si="17"/>
        <v>0.1955237525329208</v>
      </c>
      <c r="W40" s="30">
        <f t="shared" si="18"/>
        <v>327114</v>
      </c>
      <c r="X40" s="33">
        <f t="shared" si="19"/>
        <v>0.12997089587078958</v>
      </c>
    </row>
    <row r="41" spans="2:24" ht="16.5" customHeight="1">
      <c r="B41" s="73">
        <f t="shared" si="10"/>
        <v>38533</v>
      </c>
      <c r="C41" s="29"/>
      <c r="D41" s="30">
        <v>25187</v>
      </c>
      <c r="E41" s="43">
        <f t="shared" si="11"/>
        <v>894199</v>
      </c>
      <c r="F41" s="43">
        <f t="shared" si="0"/>
        <v>2900352</v>
      </c>
      <c r="G41" s="31"/>
      <c r="H41" s="30">
        <v>35422</v>
      </c>
      <c r="I41" s="44">
        <f t="shared" si="12"/>
        <v>909413</v>
      </c>
      <c r="J41" s="43">
        <f t="shared" si="1"/>
        <v>2552247</v>
      </c>
      <c r="K41" s="32"/>
      <c r="L41" s="30">
        <f t="shared" si="2"/>
        <v>15214</v>
      </c>
      <c r="M41" s="33">
        <f t="shared" si="3"/>
        <v>0.017014109834611758</v>
      </c>
      <c r="N41" s="30">
        <f t="shared" si="4"/>
        <v>-348105</v>
      </c>
      <c r="O41" s="33">
        <f t="shared" si="5"/>
        <v>-0.12002163875281345</v>
      </c>
      <c r="P41" s="34"/>
      <c r="Q41" s="30">
        <v>47476</v>
      </c>
      <c r="R41" s="43">
        <f t="shared" si="13"/>
        <v>1092353</v>
      </c>
      <c r="S41" s="43">
        <f t="shared" si="15"/>
        <v>2891415</v>
      </c>
      <c r="U41" s="30">
        <f t="shared" si="16"/>
        <v>182940</v>
      </c>
      <c r="V41" s="33">
        <f t="shared" si="17"/>
        <v>0.2011627280454535</v>
      </c>
      <c r="W41" s="30">
        <f t="shared" si="18"/>
        <v>339168</v>
      </c>
      <c r="X41" s="33">
        <f t="shared" si="19"/>
        <v>0.13288995931820077</v>
      </c>
    </row>
    <row r="42" spans="2:24" ht="8.25" customHeight="1">
      <c r="B42" s="68"/>
      <c r="C42" s="29"/>
      <c r="D42" s="31"/>
      <c r="E42" s="31"/>
      <c r="F42" s="31"/>
      <c r="G42" s="31"/>
      <c r="H42" s="31"/>
      <c r="I42" s="31"/>
      <c r="J42" s="31"/>
      <c r="K42" s="32"/>
      <c r="L42" s="31"/>
      <c r="M42" s="34"/>
      <c r="N42" s="34"/>
      <c r="O42" s="34"/>
      <c r="P42" s="34"/>
      <c r="Q42" s="31"/>
      <c r="R42" s="31"/>
      <c r="S42" s="31"/>
      <c r="U42" s="31"/>
      <c r="V42" s="34"/>
      <c r="W42" s="34"/>
      <c r="X42" s="34"/>
    </row>
    <row r="43" spans="2:10" ht="18.75" customHeight="1">
      <c r="B43" s="69" t="s">
        <v>11</v>
      </c>
      <c r="C43" s="42"/>
      <c r="D43" s="42"/>
      <c r="E43" s="42"/>
      <c r="F43" s="42"/>
      <c r="G43" s="42"/>
      <c r="H43" s="42"/>
      <c r="I43" s="42"/>
      <c r="J43" s="42"/>
    </row>
  </sheetData>
  <mergeCells count="18"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H6:J6"/>
    <mergeCell ref="H7:J7"/>
    <mergeCell ref="U11:V11"/>
    <mergeCell ref="W11:X11"/>
    <mergeCell ref="L11:M11"/>
    <mergeCell ref="N11:O11"/>
    <mergeCell ref="H9:J9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2007-08-01T17:38:25Z</dcterms:modified>
  <cp:category/>
  <cp:version/>
  <cp:contentType/>
  <cp:contentStatus/>
</cp:coreProperties>
</file>