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80" windowHeight="8460" activeTab="0"/>
  </bookViews>
  <sheets>
    <sheet name="Haziran 2009" sheetId="1" r:id="rId1"/>
  </sheets>
  <definedNames/>
  <calcPr fullCalcOnLoad="1"/>
</workbook>
</file>

<file path=xl/sharedStrings.xml><?xml version="1.0" encoding="utf-8"?>
<sst xmlns="http://schemas.openxmlformats.org/spreadsheetml/2006/main" count="24" uniqueCount="12">
  <si>
    <t>TARİH</t>
  </si>
  <si>
    <t>AYLIK</t>
  </si>
  <si>
    <t>YILLIK</t>
  </si>
  <si>
    <t>GEÇEN AYLAR DEVİR</t>
  </si>
  <si>
    <t>GÜNLÜK</t>
  </si>
  <si>
    <t>2007 YILI</t>
  </si>
  <si>
    <t>ANTALYA İL KÜLTÜR VE TURİZM MÜDÜRLÜĞÜ</t>
  </si>
  <si>
    <t>2008 YILI</t>
  </si>
  <si>
    <t>2007 / 2008 YILI KARŞILAŞTIRMASI</t>
  </si>
  <si>
    <t>A N T A L Y A   H A V A   L İ M A N I    G E L E N   G Ü N L Ü K    Y O L C U   İ S T A T İ S T İ Ğ İ</t>
  </si>
  <si>
    <t>2009 YILI</t>
  </si>
  <si>
    <t>2008 / 2009 YILI KARŞILAŞTIRMASI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</si>
</sst>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</numFmts>
  <fonts count="18">
    <font>
      <sz val="10"/>
      <name val="Arial Tur"/>
      <family val="0"/>
    </font>
    <font>
      <sz val="8"/>
      <name val="Arial Tu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20"/>
      <color indexed="12"/>
      <name val="Arial"/>
      <family val="2"/>
    </font>
    <font>
      <b/>
      <sz val="18"/>
      <color indexed="48"/>
      <name val="Arial"/>
      <family val="2"/>
    </font>
    <font>
      <sz val="11"/>
      <color indexed="8"/>
      <name val="Times New Roman"/>
      <family val="1"/>
    </font>
    <font>
      <b/>
      <sz val="17"/>
      <name val="Arial"/>
      <family val="2"/>
    </font>
    <font>
      <sz val="11"/>
      <name val="Times New Roman"/>
      <family val="1"/>
    </font>
    <font>
      <sz val="11"/>
      <color indexed="8"/>
      <name val="Arial Tu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85" fontId="2" fillId="0" borderId="9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87" fontId="2" fillId="0" borderId="9" xfId="0" applyNumberFormat="1" applyFont="1" applyBorder="1" applyAlignment="1">
      <alignment horizontal="center" vertical="center"/>
    </xf>
    <xf numFmtId="185" fontId="3" fillId="0" borderId="9" xfId="0" applyNumberFormat="1" applyFont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3" fontId="17" fillId="0" borderId="9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textRotation="90" wrapText="1"/>
    </xf>
    <xf numFmtId="185" fontId="4" fillId="0" borderId="6" xfId="0" applyNumberFormat="1" applyFont="1" applyBorder="1" applyAlignment="1">
      <alignment horizontal="center" vertical="center"/>
    </xf>
    <xf numFmtId="185" fontId="4" fillId="0" borderId="7" xfId="0" applyNumberFormat="1" applyFont="1" applyBorder="1" applyAlignment="1">
      <alignment horizontal="center" vertical="center"/>
    </xf>
    <xf numFmtId="185" fontId="4" fillId="0" borderId="8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85" fontId="2" fillId="0" borderId="0" xfId="0" applyNumberFormat="1" applyFont="1" applyAlignment="1">
      <alignment horizontal="center" vertical="center"/>
    </xf>
    <xf numFmtId="185" fontId="2" fillId="0" borderId="2" xfId="0" applyNumberFormat="1" applyFont="1" applyBorder="1" applyAlignment="1">
      <alignment horizontal="center" vertical="center"/>
    </xf>
    <xf numFmtId="185" fontId="9" fillId="0" borderId="0" xfId="0" applyNumberFormat="1" applyFont="1" applyBorder="1" applyAlignment="1">
      <alignment horizontal="center" vertical="center"/>
    </xf>
    <xf numFmtId="185" fontId="2" fillId="0" borderId="7" xfId="0" applyNumberFormat="1" applyFont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2"/>
  <sheetViews>
    <sheetView showGridLines="0" tabSelected="1" zoomScale="75" zoomScaleNormal="75" workbookViewId="0" topLeftCell="C10">
      <selection activeCell="R41" sqref="R41:S41"/>
    </sheetView>
  </sheetViews>
  <sheetFormatPr defaultColWidth="9.00390625" defaultRowHeight="13.5" customHeight="1"/>
  <cols>
    <col min="1" max="1" width="0.6171875" style="1" customWidth="1"/>
    <col min="2" max="2" width="15.625" style="4" customWidth="1"/>
    <col min="3" max="3" width="0.875" style="3" customWidth="1"/>
    <col min="4" max="6" width="10.75390625" style="4" customWidth="1"/>
    <col min="7" max="7" width="0.875" style="5" customWidth="1"/>
    <col min="8" max="10" width="10.75390625" style="4" customWidth="1"/>
    <col min="11" max="11" width="0.875" style="3" customWidth="1"/>
    <col min="12" max="12" width="9.75390625" style="4" customWidth="1"/>
    <col min="13" max="13" width="7.75390625" style="4" customWidth="1"/>
    <col min="14" max="14" width="9.75390625" style="4" customWidth="1"/>
    <col min="15" max="15" width="7.75390625" style="4" customWidth="1"/>
    <col min="16" max="16" width="0.875" style="3" customWidth="1"/>
    <col min="17" max="17" width="10.75390625" style="4" customWidth="1"/>
    <col min="18" max="18" width="10.75390625" style="67" customWidth="1"/>
    <col min="19" max="19" width="10.75390625" style="4" customWidth="1"/>
    <col min="20" max="20" width="0.875" style="1" customWidth="1"/>
    <col min="21" max="21" width="9.75390625" style="4" customWidth="1"/>
    <col min="22" max="22" width="8.25390625" style="4" bestFit="1" customWidth="1"/>
    <col min="23" max="23" width="9.75390625" style="4" customWidth="1"/>
    <col min="24" max="24" width="7.75390625" style="4" customWidth="1"/>
    <col min="25" max="25" width="1.75390625" style="1" customWidth="1"/>
    <col min="26" max="16384" width="8.875" style="1" customWidth="1"/>
  </cols>
  <sheetData>
    <row r="1" ht="4.5" customHeight="1"/>
    <row r="2" spans="2:24" ht="39" customHeight="1">
      <c r="B2" s="64" t="s">
        <v>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2:24" s="2" customFormat="1" ht="22.5" customHeight="1">
      <c r="B3" s="47" t="s">
        <v>9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ht="11.25" customHeight="1"/>
    <row r="5" spans="2:24" ht="6" customHeight="1">
      <c r="B5" s="57" t="s">
        <v>0</v>
      </c>
      <c r="C5" s="6"/>
      <c r="D5" s="7"/>
      <c r="E5" s="8"/>
      <c r="F5" s="9"/>
      <c r="H5" s="7"/>
      <c r="I5" s="8"/>
      <c r="J5" s="9"/>
      <c r="L5" s="48" t="s">
        <v>8</v>
      </c>
      <c r="M5" s="49"/>
      <c r="N5" s="49"/>
      <c r="O5" s="50"/>
      <c r="P5" s="10"/>
      <c r="Q5" s="7"/>
      <c r="R5" s="68"/>
      <c r="S5" s="9"/>
      <c r="U5" s="48" t="s">
        <v>11</v>
      </c>
      <c r="V5" s="49"/>
      <c r="W5" s="49"/>
      <c r="X5" s="50"/>
    </row>
    <row r="6" spans="2:24" s="11" customFormat="1" ht="18" customHeight="1">
      <c r="B6" s="57"/>
      <c r="C6" s="6"/>
      <c r="D6" s="61" t="s">
        <v>5</v>
      </c>
      <c r="E6" s="62"/>
      <c r="F6" s="63"/>
      <c r="G6" s="12"/>
      <c r="H6" s="61" t="s">
        <v>7</v>
      </c>
      <c r="I6" s="62"/>
      <c r="J6" s="63"/>
      <c r="K6" s="12"/>
      <c r="L6" s="51"/>
      <c r="M6" s="52"/>
      <c r="N6" s="52"/>
      <c r="O6" s="53"/>
      <c r="P6" s="10"/>
      <c r="Q6" s="61" t="s">
        <v>10</v>
      </c>
      <c r="R6" s="62"/>
      <c r="S6" s="63"/>
      <c r="U6" s="51"/>
      <c r="V6" s="52"/>
      <c r="W6" s="52"/>
      <c r="X6" s="53"/>
    </row>
    <row r="7" spans="2:24" s="11" customFormat="1" ht="16.5" customHeight="1">
      <c r="B7" s="57"/>
      <c r="C7" s="6"/>
      <c r="D7" s="44" t="s">
        <v>3</v>
      </c>
      <c r="E7" s="45"/>
      <c r="F7" s="46"/>
      <c r="G7" s="16"/>
      <c r="H7" s="44" t="s">
        <v>3</v>
      </c>
      <c r="I7" s="45"/>
      <c r="J7" s="46"/>
      <c r="K7" s="16"/>
      <c r="L7" s="51"/>
      <c r="M7" s="52"/>
      <c r="N7" s="52"/>
      <c r="O7" s="53"/>
      <c r="P7" s="10"/>
      <c r="Q7" s="44" t="s">
        <v>3</v>
      </c>
      <c r="R7" s="45"/>
      <c r="S7" s="46"/>
      <c r="U7" s="51"/>
      <c r="V7" s="52"/>
      <c r="W7" s="52"/>
      <c r="X7" s="53"/>
    </row>
    <row r="8" spans="2:24" s="11" customFormat="1" ht="9" customHeight="1">
      <c r="B8" s="57"/>
      <c r="C8" s="6"/>
      <c r="D8" s="13"/>
      <c r="E8" s="14"/>
      <c r="F8" s="15"/>
      <c r="G8" s="16"/>
      <c r="H8" s="13"/>
      <c r="I8" s="14"/>
      <c r="J8" s="15"/>
      <c r="K8" s="16"/>
      <c r="L8" s="51"/>
      <c r="M8" s="52"/>
      <c r="N8" s="52"/>
      <c r="O8" s="53"/>
      <c r="P8" s="10"/>
      <c r="Q8" s="17"/>
      <c r="R8" s="69"/>
      <c r="S8" s="18"/>
      <c r="U8" s="51"/>
      <c r="V8" s="52"/>
      <c r="W8" s="52"/>
      <c r="X8" s="53"/>
    </row>
    <row r="9" spans="2:24" s="11" customFormat="1" ht="20.25" customHeight="1">
      <c r="B9" s="57"/>
      <c r="C9" s="6"/>
      <c r="D9" s="58">
        <v>1799062</v>
      </c>
      <c r="E9" s="59"/>
      <c r="F9" s="60"/>
      <c r="G9" s="19"/>
      <c r="H9" s="58">
        <v>2195777</v>
      </c>
      <c r="I9" s="59"/>
      <c r="J9" s="60"/>
      <c r="K9" s="19"/>
      <c r="L9" s="51"/>
      <c r="M9" s="52"/>
      <c r="N9" s="52"/>
      <c r="O9" s="53"/>
      <c r="P9" s="10"/>
      <c r="Q9" s="58">
        <v>1955286</v>
      </c>
      <c r="R9" s="59"/>
      <c r="S9" s="60"/>
      <c r="U9" s="51"/>
      <c r="V9" s="52"/>
      <c r="W9" s="52"/>
      <c r="X9" s="53"/>
    </row>
    <row r="10" spans="2:24" ht="4.5" customHeight="1">
      <c r="B10" s="57"/>
      <c r="C10" s="6"/>
      <c r="D10" s="20"/>
      <c r="E10" s="21"/>
      <c r="F10" s="21"/>
      <c r="H10" s="21"/>
      <c r="I10" s="21"/>
      <c r="J10" s="22"/>
      <c r="L10" s="54"/>
      <c r="M10" s="55"/>
      <c r="N10" s="55"/>
      <c r="O10" s="56"/>
      <c r="P10" s="10"/>
      <c r="Q10" s="20"/>
      <c r="R10" s="70"/>
      <c r="S10" s="22"/>
      <c r="U10" s="54"/>
      <c r="V10" s="55"/>
      <c r="W10" s="55"/>
      <c r="X10" s="56"/>
    </row>
    <row r="11" spans="2:24" ht="48.75" customHeight="1">
      <c r="B11" s="57"/>
      <c r="C11" s="6"/>
      <c r="D11" s="23" t="s">
        <v>4</v>
      </c>
      <c r="E11" s="24" t="s">
        <v>1</v>
      </c>
      <c r="F11" s="23" t="s">
        <v>2</v>
      </c>
      <c r="G11" s="25"/>
      <c r="H11" s="23" t="s">
        <v>4</v>
      </c>
      <c r="I11" s="24" t="s">
        <v>1</v>
      </c>
      <c r="J11" s="23" t="s">
        <v>2</v>
      </c>
      <c r="K11" s="26"/>
      <c r="L11" s="65" t="s">
        <v>1</v>
      </c>
      <c r="M11" s="66"/>
      <c r="N11" s="65" t="s">
        <v>2</v>
      </c>
      <c r="O11" s="66"/>
      <c r="P11" s="27"/>
      <c r="Q11" s="23" t="s">
        <v>4</v>
      </c>
      <c r="R11" s="71" t="s">
        <v>1</v>
      </c>
      <c r="S11" s="23" t="s">
        <v>2</v>
      </c>
      <c r="U11" s="65" t="s">
        <v>1</v>
      </c>
      <c r="V11" s="66"/>
      <c r="W11" s="65" t="s">
        <v>2</v>
      </c>
      <c r="X11" s="66"/>
    </row>
    <row r="12" spans="2:24" ht="16.5" customHeight="1">
      <c r="B12" s="33">
        <v>39600</v>
      </c>
      <c r="C12" s="28"/>
      <c r="D12" s="34">
        <v>33483</v>
      </c>
      <c r="E12" s="34">
        <f>D12</f>
        <v>33483</v>
      </c>
      <c r="F12" s="34">
        <f>E12+D9</f>
        <v>1832545</v>
      </c>
      <c r="G12" s="35"/>
      <c r="H12" s="34">
        <v>50645</v>
      </c>
      <c r="I12" s="34">
        <f>H12</f>
        <v>50645</v>
      </c>
      <c r="J12" s="34">
        <f>I12+H9</f>
        <v>2246422</v>
      </c>
      <c r="K12" s="30"/>
      <c r="L12" s="36">
        <f>I12-E12</f>
        <v>17162</v>
      </c>
      <c r="M12" s="31">
        <f>L12/E12</f>
        <v>0.5125586118328704</v>
      </c>
      <c r="N12" s="36">
        <f>J12-F12</f>
        <v>413877</v>
      </c>
      <c r="O12" s="31">
        <f>N12/F12</f>
        <v>0.22584820563751504</v>
      </c>
      <c r="P12" s="32"/>
      <c r="Q12" s="42">
        <v>30037</v>
      </c>
      <c r="R12" s="34">
        <f>Q12</f>
        <v>30037</v>
      </c>
      <c r="S12" s="34">
        <f>R12+Q9</f>
        <v>1985323</v>
      </c>
      <c r="U12" s="36">
        <f aca="true" t="shared" si="0" ref="U12:U41">IF(R12="","",R12-I12)</f>
        <v>-20608</v>
      </c>
      <c r="V12" s="31">
        <f>IF(U12="","",U12/I12)</f>
        <v>-0.40691085003455424</v>
      </c>
      <c r="W12" s="36">
        <f>IF(S12="","",S12-J12)</f>
        <v>-261099</v>
      </c>
      <c r="X12" s="31">
        <f>IF(W12="","",W12/J12)</f>
        <v>-0.11622882966780061</v>
      </c>
    </row>
    <row r="13" spans="2:24" ht="16.5" customHeight="1">
      <c r="B13" s="33">
        <v>39601</v>
      </c>
      <c r="C13" s="28"/>
      <c r="D13" s="34">
        <v>41212</v>
      </c>
      <c r="E13" s="34">
        <f>E12+D13</f>
        <v>74695</v>
      </c>
      <c r="F13" s="34">
        <f>F12+D13</f>
        <v>1873757</v>
      </c>
      <c r="G13" s="35"/>
      <c r="H13" s="34">
        <v>30016</v>
      </c>
      <c r="I13" s="34">
        <f>I12+H13</f>
        <v>80661</v>
      </c>
      <c r="J13" s="34">
        <f>H13+J12</f>
        <v>2276438</v>
      </c>
      <c r="K13" s="30"/>
      <c r="L13" s="36">
        <f aca="true" t="shared" si="1" ref="L13:L41">I13-E13</f>
        <v>5966</v>
      </c>
      <c r="M13" s="31">
        <f aca="true" t="shared" si="2" ref="M13:M41">L13/E13</f>
        <v>0.07987147734118749</v>
      </c>
      <c r="N13" s="36">
        <f aca="true" t="shared" si="3" ref="N13:N41">J13-F13</f>
        <v>402681</v>
      </c>
      <c r="O13" s="31">
        <f aca="true" t="shared" si="4" ref="O13:O41">N13/F13</f>
        <v>0.21490566813092626</v>
      </c>
      <c r="P13" s="32"/>
      <c r="Q13" s="42">
        <v>39617</v>
      </c>
      <c r="R13" s="34">
        <f>IF(Q13&lt;1,"",R12+Q13)</f>
        <v>69654</v>
      </c>
      <c r="S13" s="34">
        <f>IF(Q13&lt;1,"",S12+Q13)</f>
        <v>2024940</v>
      </c>
      <c r="U13" s="36">
        <f t="shared" si="0"/>
        <v>-11007</v>
      </c>
      <c r="V13" s="31">
        <f aca="true" t="shared" si="5" ref="V13:V41">IF(U13="","",U13/I13)</f>
        <v>-0.1364599992561461</v>
      </c>
      <c r="W13" s="36">
        <f aca="true" t="shared" si="6" ref="W13:W41">IF(S13="","",S13-J13)</f>
        <v>-251498</v>
      </c>
      <c r="X13" s="31">
        <f aca="true" t="shared" si="7" ref="X13:X41">IF(W13="","",W13/J13)</f>
        <v>-0.1104787391530101</v>
      </c>
    </row>
    <row r="14" spans="2:24" ht="16.5" customHeight="1">
      <c r="B14" s="33">
        <v>39602</v>
      </c>
      <c r="C14" s="28"/>
      <c r="D14" s="34">
        <v>45037</v>
      </c>
      <c r="E14" s="34">
        <f aca="true" t="shared" si="8" ref="E14:E41">E13+D14</f>
        <v>119732</v>
      </c>
      <c r="F14" s="34">
        <f aca="true" t="shared" si="9" ref="F14:F41">F13+D14</f>
        <v>1918794</v>
      </c>
      <c r="G14" s="35"/>
      <c r="H14" s="34">
        <v>40633</v>
      </c>
      <c r="I14" s="34">
        <f aca="true" t="shared" si="10" ref="I14:I41">I13+H14</f>
        <v>121294</v>
      </c>
      <c r="J14" s="34">
        <f aca="true" t="shared" si="11" ref="J14:J41">H14+J13</f>
        <v>2317071</v>
      </c>
      <c r="K14" s="30"/>
      <c r="L14" s="36">
        <f t="shared" si="1"/>
        <v>1562</v>
      </c>
      <c r="M14" s="31">
        <f t="shared" si="2"/>
        <v>0.013045802291784987</v>
      </c>
      <c r="N14" s="36">
        <f t="shared" si="3"/>
        <v>398277</v>
      </c>
      <c r="O14" s="31">
        <f t="shared" si="4"/>
        <v>0.20756631509166695</v>
      </c>
      <c r="P14" s="32"/>
      <c r="Q14" s="42">
        <v>37796</v>
      </c>
      <c r="R14" s="34">
        <f aca="true" t="shared" si="12" ref="R14:R41">IF(Q14&lt;1,"",R13+Q14)</f>
        <v>107450</v>
      </c>
      <c r="S14" s="34">
        <f aca="true" t="shared" si="13" ref="S14:S41">IF(Q14&lt;1,"",S13+Q14)</f>
        <v>2062736</v>
      </c>
      <c r="U14" s="36">
        <f t="shared" si="0"/>
        <v>-13844</v>
      </c>
      <c r="V14" s="31">
        <f t="shared" si="5"/>
        <v>-0.11413590119874024</v>
      </c>
      <c r="W14" s="36">
        <f t="shared" si="6"/>
        <v>-254335</v>
      </c>
      <c r="X14" s="31">
        <f t="shared" si="7"/>
        <v>-0.10976573441210909</v>
      </c>
    </row>
    <row r="15" spans="2:24" ht="16.5" customHeight="1">
      <c r="B15" s="33">
        <v>39603</v>
      </c>
      <c r="C15" s="28"/>
      <c r="D15" s="34">
        <v>24127</v>
      </c>
      <c r="E15" s="34">
        <f t="shared" si="8"/>
        <v>143859</v>
      </c>
      <c r="F15" s="34">
        <f t="shared" si="9"/>
        <v>1942921</v>
      </c>
      <c r="G15" s="35"/>
      <c r="H15" s="34">
        <v>39067</v>
      </c>
      <c r="I15" s="34">
        <f t="shared" si="10"/>
        <v>160361</v>
      </c>
      <c r="J15" s="34">
        <f t="shared" si="11"/>
        <v>2356138</v>
      </c>
      <c r="K15" s="30"/>
      <c r="L15" s="36">
        <f t="shared" si="1"/>
        <v>16502</v>
      </c>
      <c r="M15" s="31">
        <f t="shared" si="2"/>
        <v>0.11470954198207968</v>
      </c>
      <c r="N15" s="36">
        <f t="shared" si="3"/>
        <v>413217</v>
      </c>
      <c r="O15" s="31">
        <f t="shared" si="4"/>
        <v>0.21267823035522287</v>
      </c>
      <c r="P15" s="32"/>
      <c r="Q15" s="42">
        <v>31179</v>
      </c>
      <c r="R15" s="34">
        <f t="shared" si="12"/>
        <v>138629</v>
      </c>
      <c r="S15" s="34">
        <f t="shared" si="13"/>
        <v>2093915</v>
      </c>
      <c r="U15" s="36">
        <f t="shared" si="0"/>
        <v>-21732</v>
      </c>
      <c r="V15" s="31">
        <f t="shared" si="5"/>
        <v>-0.135519234726648</v>
      </c>
      <c r="W15" s="36">
        <f t="shared" si="6"/>
        <v>-262223</v>
      </c>
      <c r="X15" s="31">
        <f t="shared" si="7"/>
        <v>-0.11129356599655878</v>
      </c>
    </row>
    <row r="16" spans="2:24" ht="16.5" customHeight="1">
      <c r="B16" s="33">
        <v>39604</v>
      </c>
      <c r="C16" s="28"/>
      <c r="D16" s="34">
        <v>35291</v>
      </c>
      <c r="E16" s="34">
        <f t="shared" si="8"/>
        <v>179150</v>
      </c>
      <c r="F16" s="34">
        <f t="shared" si="9"/>
        <v>1978212</v>
      </c>
      <c r="G16" s="35"/>
      <c r="H16" s="34">
        <v>37796</v>
      </c>
      <c r="I16" s="34">
        <f t="shared" si="10"/>
        <v>198157</v>
      </c>
      <c r="J16" s="34">
        <f t="shared" si="11"/>
        <v>2393934</v>
      </c>
      <c r="K16" s="30"/>
      <c r="L16" s="36">
        <f t="shared" si="1"/>
        <v>19007</v>
      </c>
      <c r="M16" s="31">
        <f t="shared" si="2"/>
        <v>0.10609545073960368</v>
      </c>
      <c r="N16" s="36">
        <f t="shared" si="3"/>
        <v>415722</v>
      </c>
      <c r="O16" s="31">
        <f t="shared" si="4"/>
        <v>0.2101503782203323</v>
      </c>
      <c r="P16" s="32"/>
      <c r="Q16" s="42">
        <v>43095</v>
      </c>
      <c r="R16" s="34">
        <f t="shared" si="12"/>
        <v>181724</v>
      </c>
      <c r="S16" s="34">
        <f t="shared" si="13"/>
        <v>2137010</v>
      </c>
      <c r="U16" s="36">
        <f t="shared" si="0"/>
        <v>-16433</v>
      </c>
      <c r="V16" s="31">
        <f t="shared" si="5"/>
        <v>-0.08292919250897016</v>
      </c>
      <c r="W16" s="36">
        <f t="shared" si="6"/>
        <v>-256924</v>
      </c>
      <c r="X16" s="31">
        <f t="shared" si="7"/>
        <v>-0.10732292536051537</v>
      </c>
    </row>
    <row r="17" spans="2:24" ht="16.5" customHeight="1">
      <c r="B17" s="33">
        <v>39605</v>
      </c>
      <c r="C17" s="28"/>
      <c r="D17" s="34">
        <v>30202</v>
      </c>
      <c r="E17" s="34">
        <f t="shared" si="8"/>
        <v>209352</v>
      </c>
      <c r="F17" s="34">
        <f t="shared" si="9"/>
        <v>2008414</v>
      </c>
      <c r="G17" s="35"/>
      <c r="H17" s="34">
        <v>43698</v>
      </c>
      <c r="I17" s="34">
        <f t="shared" si="10"/>
        <v>241855</v>
      </c>
      <c r="J17" s="34">
        <f t="shared" si="11"/>
        <v>2437632</v>
      </c>
      <c r="K17" s="30"/>
      <c r="L17" s="36">
        <f t="shared" si="1"/>
        <v>32503</v>
      </c>
      <c r="M17" s="31">
        <f t="shared" si="2"/>
        <v>0.15525526386182123</v>
      </c>
      <c r="N17" s="36">
        <f t="shared" si="3"/>
        <v>429218</v>
      </c>
      <c r="O17" s="31">
        <f t="shared" si="4"/>
        <v>0.2137099223566456</v>
      </c>
      <c r="P17" s="32"/>
      <c r="Q17" s="42">
        <v>52307</v>
      </c>
      <c r="R17" s="34">
        <f t="shared" si="12"/>
        <v>234031</v>
      </c>
      <c r="S17" s="34">
        <f t="shared" si="13"/>
        <v>2189317</v>
      </c>
      <c r="U17" s="36">
        <f t="shared" si="0"/>
        <v>-7824</v>
      </c>
      <c r="V17" s="31">
        <f t="shared" si="5"/>
        <v>-0.03234996175394348</v>
      </c>
      <c r="W17" s="36">
        <f t="shared" si="6"/>
        <v>-248315</v>
      </c>
      <c r="X17" s="31">
        <f t="shared" si="7"/>
        <v>-0.10186730400651124</v>
      </c>
    </row>
    <row r="18" spans="2:24" ht="16.5" customHeight="1">
      <c r="B18" s="33">
        <v>39606</v>
      </c>
      <c r="C18" s="28"/>
      <c r="D18" s="34">
        <v>27535</v>
      </c>
      <c r="E18" s="34">
        <f t="shared" si="8"/>
        <v>236887</v>
      </c>
      <c r="F18" s="34">
        <f t="shared" si="9"/>
        <v>2035949</v>
      </c>
      <c r="G18" s="35"/>
      <c r="H18" s="34">
        <v>48577</v>
      </c>
      <c r="I18" s="34">
        <f t="shared" si="10"/>
        <v>290432</v>
      </c>
      <c r="J18" s="34">
        <f t="shared" si="11"/>
        <v>2486209</v>
      </c>
      <c r="K18" s="30"/>
      <c r="L18" s="36">
        <f t="shared" si="1"/>
        <v>53545</v>
      </c>
      <c r="M18" s="31">
        <f t="shared" si="2"/>
        <v>0.22603604250127698</v>
      </c>
      <c r="N18" s="36">
        <f t="shared" si="3"/>
        <v>450260</v>
      </c>
      <c r="O18" s="31">
        <f t="shared" si="4"/>
        <v>0.22115485211073557</v>
      </c>
      <c r="P18" s="32"/>
      <c r="Q18" s="42">
        <v>46810</v>
      </c>
      <c r="R18" s="34">
        <f t="shared" si="12"/>
        <v>280841</v>
      </c>
      <c r="S18" s="34">
        <f t="shared" si="13"/>
        <v>2236127</v>
      </c>
      <c r="U18" s="36">
        <f t="shared" si="0"/>
        <v>-9591</v>
      </c>
      <c r="V18" s="31">
        <f t="shared" si="5"/>
        <v>-0.033023220581754074</v>
      </c>
      <c r="W18" s="36">
        <f t="shared" si="6"/>
        <v>-250082</v>
      </c>
      <c r="X18" s="31">
        <f t="shared" si="7"/>
        <v>-0.100587681888369</v>
      </c>
    </row>
    <row r="19" spans="2:24" ht="16.5" customHeight="1">
      <c r="B19" s="33">
        <v>39607</v>
      </c>
      <c r="C19" s="28"/>
      <c r="D19" s="34">
        <v>34960</v>
      </c>
      <c r="E19" s="34">
        <f t="shared" si="8"/>
        <v>271847</v>
      </c>
      <c r="F19" s="34">
        <f t="shared" si="9"/>
        <v>2070909</v>
      </c>
      <c r="G19" s="35"/>
      <c r="H19" s="34">
        <v>52180</v>
      </c>
      <c r="I19" s="34">
        <f t="shared" si="10"/>
        <v>342612</v>
      </c>
      <c r="J19" s="34">
        <f t="shared" si="11"/>
        <v>2538389</v>
      </c>
      <c r="K19" s="30"/>
      <c r="L19" s="36">
        <f t="shared" si="1"/>
        <v>70765</v>
      </c>
      <c r="M19" s="31">
        <f t="shared" si="2"/>
        <v>0.2603118666014339</v>
      </c>
      <c r="N19" s="36">
        <f t="shared" si="3"/>
        <v>467480</v>
      </c>
      <c r="O19" s="31">
        <f t="shared" si="4"/>
        <v>0.22573662097175684</v>
      </c>
      <c r="P19" s="32"/>
      <c r="Q19" s="42">
        <v>29079</v>
      </c>
      <c r="R19" s="34">
        <f t="shared" si="12"/>
        <v>309920</v>
      </c>
      <c r="S19" s="34">
        <f t="shared" si="13"/>
        <v>2265206</v>
      </c>
      <c r="U19" s="36">
        <f t="shared" si="0"/>
        <v>-32692</v>
      </c>
      <c r="V19" s="31">
        <f t="shared" si="5"/>
        <v>-0.09541989188936756</v>
      </c>
      <c r="W19" s="36">
        <f t="shared" si="6"/>
        <v>-273183</v>
      </c>
      <c r="X19" s="31">
        <f t="shared" si="7"/>
        <v>-0.10762062079531545</v>
      </c>
    </row>
    <row r="20" spans="2:24" ht="16.5" customHeight="1">
      <c r="B20" s="33">
        <v>39608</v>
      </c>
      <c r="C20" s="28"/>
      <c r="D20" s="34">
        <v>40356</v>
      </c>
      <c r="E20" s="34">
        <f t="shared" si="8"/>
        <v>312203</v>
      </c>
      <c r="F20" s="34">
        <f t="shared" si="9"/>
        <v>2111265</v>
      </c>
      <c r="G20" s="35"/>
      <c r="H20" s="34">
        <v>31669</v>
      </c>
      <c r="I20" s="34">
        <f t="shared" si="10"/>
        <v>374281</v>
      </c>
      <c r="J20" s="34">
        <f t="shared" si="11"/>
        <v>2570058</v>
      </c>
      <c r="K20" s="30"/>
      <c r="L20" s="36">
        <f t="shared" si="1"/>
        <v>62078</v>
      </c>
      <c r="M20" s="31">
        <f t="shared" si="2"/>
        <v>0.19883857618280415</v>
      </c>
      <c r="N20" s="36">
        <f t="shared" si="3"/>
        <v>458793</v>
      </c>
      <c r="O20" s="31">
        <f t="shared" si="4"/>
        <v>0.21730715945179785</v>
      </c>
      <c r="P20" s="32"/>
      <c r="Q20" s="42">
        <v>40090</v>
      </c>
      <c r="R20" s="34">
        <f t="shared" si="12"/>
        <v>350010</v>
      </c>
      <c r="S20" s="34">
        <f t="shared" si="13"/>
        <v>2305296</v>
      </c>
      <c r="U20" s="36">
        <f t="shared" si="0"/>
        <v>-24271</v>
      </c>
      <c r="V20" s="31">
        <f t="shared" si="5"/>
        <v>-0.06484699998129748</v>
      </c>
      <c r="W20" s="36">
        <f t="shared" si="6"/>
        <v>-264762</v>
      </c>
      <c r="X20" s="31">
        <f t="shared" si="7"/>
        <v>-0.10301790854525462</v>
      </c>
    </row>
    <row r="21" spans="2:24" ht="16.5" customHeight="1">
      <c r="B21" s="33">
        <v>39609</v>
      </c>
      <c r="C21" s="28"/>
      <c r="D21" s="34">
        <v>45392</v>
      </c>
      <c r="E21" s="34">
        <f t="shared" si="8"/>
        <v>357595</v>
      </c>
      <c r="F21" s="34">
        <f t="shared" si="9"/>
        <v>2156657</v>
      </c>
      <c r="G21" s="35"/>
      <c r="H21" s="34">
        <v>42787</v>
      </c>
      <c r="I21" s="34">
        <f t="shared" si="10"/>
        <v>417068</v>
      </c>
      <c r="J21" s="34">
        <f t="shared" si="11"/>
        <v>2612845</v>
      </c>
      <c r="K21" s="30"/>
      <c r="L21" s="36">
        <f t="shared" si="1"/>
        <v>59473</v>
      </c>
      <c r="M21" s="31">
        <f t="shared" si="2"/>
        <v>0.16631384667011564</v>
      </c>
      <c r="N21" s="36">
        <f t="shared" si="3"/>
        <v>456188</v>
      </c>
      <c r="O21" s="31">
        <f t="shared" si="4"/>
        <v>0.2115255230664867</v>
      </c>
      <c r="P21" s="32"/>
      <c r="Q21" s="42">
        <v>40601</v>
      </c>
      <c r="R21" s="34">
        <f t="shared" si="12"/>
        <v>390611</v>
      </c>
      <c r="S21" s="34">
        <f t="shared" si="13"/>
        <v>2345897</v>
      </c>
      <c r="U21" s="36">
        <f t="shared" si="0"/>
        <v>-26457</v>
      </c>
      <c r="V21" s="31">
        <f t="shared" si="5"/>
        <v>-0.06343569873497847</v>
      </c>
      <c r="W21" s="36">
        <f t="shared" si="6"/>
        <v>-266948</v>
      </c>
      <c r="X21" s="31">
        <f t="shared" si="7"/>
        <v>-0.10216756064749344</v>
      </c>
    </row>
    <row r="22" spans="2:24" ht="16.5" customHeight="1">
      <c r="B22" s="33">
        <v>39610</v>
      </c>
      <c r="C22" s="28"/>
      <c r="D22" s="34">
        <v>26388</v>
      </c>
      <c r="E22" s="34">
        <f t="shared" si="8"/>
        <v>383983</v>
      </c>
      <c r="F22" s="34">
        <f t="shared" si="9"/>
        <v>2183045</v>
      </c>
      <c r="G22" s="35"/>
      <c r="H22" s="34">
        <v>41142</v>
      </c>
      <c r="I22" s="34">
        <f t="shared" si="10"/>
        <v>458210</v>
      </c>
      <c r="J22" s="34">
        <f t="shared" si="11"/>
        <v>2653987</v>
      </c>
      <c r="K22" s="30"/>
      <c r="L22" s="36">
        <f t="shared" si="1"/>
        <v>74227</v>
      </c>
      <c r="M22" s="31">
        <f t="shared" si="2"/>
        <v>0.193308037074558</v>
      </c>
      <c r="N22" s="36">
        <f t="shared" si="3"/>
        <v>470942</v>
      </c>
      <c r="O22" s="31">
        <f t="shared" si="4"/>
        <v>0.21572711510756765</v>
      </c>
      <c r="P22" s="32"/>
      <c r="Q22" s="42">
        <v>33532</v>
      </c>
      <c r="R22" s="34">
        <f t="shared" si="12"/>
        <v>424143</v>
      </c>
      <c r="S22" s="34">
        <f t="shared" si="13"/>
        <v>2379429</v>
      </c>
      <c r="U22" s="36">
        <f t="shared" si="0"/>
        <v>-34067</v>
      </c>
      <c r="V22" s="31">
        <f t="shared" si="5"/>
        <v>-0.07434800637262391</v>
      </c>
      <c r="W22" s="36">
        <f t="shared" si="6"/>
        <v>-274558</v>
      </c>
      <c r="X22" s="31">
        <f t="shared" si="7"/>
        <v>-0.10345114727389396</v>
      </c>
    </row>
    <row r="23" spans="2:24" ht="16.5" customHeight="1">
      <c r="B23" s="33">
        <v>39611</v>
      </c>
      <c r="C23" s="28"/>
      <c r="D23" s="34">
        <v>34438</v>
      </c>
      <c r="E23" s="34">
        <f t="shared" si="8"/>
        <v>418421</v>
      </c>
      <c r="F23" s="34">
        <f t="shared" si="9"/>
        <v>2217483</v>
      </c>
      <c r="G23" s="35"/>
      <c r="H23" s="34">
        <v>40754</v>
      </c>
      <c r="I23" s="34">
        <f t="shared" si="10"/>
        <v>498964</v>
      </c>
      <c r="J23" s="34">
        <f t="shared" si="11"/>
        <v>2694741</v>
      </c>
      <c r="K23" s="30"/>
      <c r="L23" s="36">
        <f t="shared" si="1"/>
        <v>80543</v>
      </c>
      <c r="M23" s="31">
        <f t="shared" si="2"/>
        <v>0.19249272861543756</v>
      </c>
      <c r="N23" s="36">
        <f t="shared" si="3"/>
        <v>477258</v>
      </c>
      <c r="O23" s="31">
        <f t="shared" si="4"/>
        <v>0.2152250998091079</v>
      </c>
      <c r="P23" s="32"/>
      <c r="Q23" s="42">
        <v>43943</v>
      </c>
      <c r="R23" s="34">
        <f t="shared" si="12"/>
        <v>468086</v>
      </c>
      <c r="S23" s="34">
        <f t="shared" si="13"/>
        <v>2423372</v>
      </c>
      <c r="U23" s="36">
        <f t="shared" si="0"/>
        <v>-30878</v>
      </c>
      <c r="V23" s="31">
        <f t="shared" si="5"/>
        <v>-0.06188422411236081</v>
      </c>
      <c r="W23" s="36">
        <f t="shared" si="6"/>
        <v>-271369</v>
      </c>
      <c r="X23" s="31">
        <f t="shared" si="7"/>
        <v>-0.10070318446188335</v>
      </c>
    </row>
    <row r="24" spans="2:24" ht="16.5" customHeight="1">
      <c r="B24" s="33">
        <v>39612</v>
      </c>
      <c r="C24" s="28"/>
      <c r="D24" s="34">
        <v>30949</v>
      </c>
      <c r="E24" s="34">
        <f t="shared" si="8"/>
        <v>449370</v>
      </c>
      <c r="F24" s="34">
        <f t="shared" si="9"/>
        <v>2248432</v>
      </c>
      <c r="G24" s="35"/>
      <c r="H24" s="34">
        <v>43764</v>
      </c>
      <c r="I24" s="34">
        <f t="shared" si="10"/>
        <v>542728</v>
      </c>
      <c r="J24" s="34">
        <f t="shared" si="11"/>
        <v>2738505</v>
      </c>
      <c r="K24" s="30"/>
      <c r="L24" s="36">
        <f t="shared" si="1"/>
        <v>93358</v>
      </c>
      <c r="M24" s="31">
        <f t="shared" si="2"/>
        <v>0.20775307652936334</v>
      </c>
      <c r="N24" s="36">
        <f t="shared" si="3"/>
        <v>490073</v>
      </c>
      <c r="O24" s="31">
        <f t="shared" si="4"/>
        <v>0.21796211760017647</v>
      </c>
      <c r="P24" s="32"/>
      <c r="Q24" s="42">
        <v>53711</v>
      </c>
      <c r="R24" s="34">
        <f t="shared" si="12"/>
        <v>521797</v>
      </c>
      <c r="S24" s="34">
        <f t="shared" si="13"/>
        <v>2477083</v>
      </c>
      <c r="U24" s="36">
        <f t="shared" si="0"/>
        <v>-20931</v>
      </c>
      <c r="V24" s="31">
        <f t="shared" si="5"/>
        <v>-0.038566279978184285</v>
      </c>
      <c r="W24" s="36">
        <f t="shared" si="6"/>
        <v>-261422</v>
      </c>
      <c r="X24" s="31">
        <f t="shared" si="7"/>
        <v>-0.09546157483736564</v>
      </c>
    </row>
    <row r="25" spans="2:24" ht="16.5" customHeight="1">
      <c r="B25" s="33">
        <v>39613</v>
      </c>
      <c r="C25" s="28"/>
      <c r="D25" s="34">
        <v>28324</v>
      </c>
      <c r="E25" s="34">
        <f t="shared" si="8"/>
        <v>477694</v>
      </c>
      <c r="F25" s="34">
        <f t="shared" si="9"/>
        <v>2276756</v>
      </c>
      <c r="G25" s="35"/>
      <c r="H25" s="34">
        <v>52807</v>
      </c>
      <c r="I25" s="34">
        <f t="shared" si="10"/>
        <v>595535</v>
      </c>
      <c r="J25" s="34">
        <f t="shared" si="11"/>
        <v>2791312</v>
      </c>
      <c r="K25" s="30"/>
      <c r="L25" s="36">
        <f t="shared" si="1"/>
        <v>117841</v>
      </c>
      <c r="M25" s="31">
        <f t="shared" si="2"/>
        <v>0.2466872098037656</v>
      </c>
      <c r="N25" s="36">
        <f t="shared" si="3"/>
        <v>514556</v>
      </c>
      <c r="O25" s="31">
        <f t="shared" si="4"/>
        <v>0.22600401624065117</v>
      </c>
      <c r="P25" s="32"/>
      <c r="Q25" s="42">
        <v>51233</v>
      </c>
      <c r="R25" s="34">
        <f t="shared" si="12"/>
        <v>573030</v>
      </c>
      <c r="S25" s="34">
        <f t="shared" si="13"/>
        <v>2528316</v>
      </c>
      <c r="U25" s="36">
        <f t="shared" si="0"/>
        <v>-22505</v>
      </c>
      <c r="V25" s="31">
        <f t="shared" si="5"/>
        <v>-0.0377895505721746</v>
      </c>
      <c r="W25" s="36">
        <f t="shared" si="6"/>
        <v>-262996</v>
      </c>
      <c r="X25" s="31">
        <f t="shared" si="7"/>
        <v>-0.09421949248238821</v>
      </c>
    </row>
    <row r="26" spans="2:24" ht="16.5" customHeight="1">
      <c r="B26" s="33">
        <v>39614</v>
      </c>
      <c r="C26" s="28"/>
      <c r="D26" s="34">
        <v>36976</v>
      </c>
      <c r="E26" s="34">
        <f t="shared" si="8"/>
        <v>514670</v>
      </c>
      <c r="F26" s="34">
        <f t="shared" si="9"/>
        <v>2313732</v>
      </c>
      <c r="G26" s="35"/>
      <c r="H26" s="34">
        <v>52637</v>
      </c>
      <c r="I26" s="34">
        <f t="shared" si="10"/>
        <v>648172</v>
      </c>
      <c r="J26" s="34">
        <f t="shared" si="11"/>
        <v>2843949</v>
      </c>
      <c r="K26" s="30"/>
      <c r="L26" s="36">
        <f t="shared" si="1"/>
        <v>133502</v>
      </c>
      <c r="M26" s="31">
        <f t="shared" si="2"/>
        <v>0.2593933977111547</v>
      </c>
      <c r="N26" s="36">
        <f t="shared" si="3"/>
        <v>530217</v>
      </c>
      <c r="O26" s="31">
        <f t="shared" si="4"/>
        <v>0.22916093998786377</v>
      </c>
      <c r="P26" s="32"/>
      <c r="Q26" s="42">
        <v>31968</v>
      </c>
      <c r="R26" s="34">
        <f t="shared" si="12"/>
        <v>604998</v>
      </c>
      <c r="S26" s="34">
        <f t="shared" si="13"/>
        <v>2560284</v>
      </c>
      <c r="U26" s="36">
        <f t="shared" si="0"/>
        <v>-43174</v>
      </c>
      <c r="V26" s="31">
        <f t="shared" si="5"/>
        <v>-0.06660886307955295</v>
      </c>
      <c r="W26" s="36">
        <f t="shared" si="6"/>
        <v>-283665</v>
      </c>
      <c r="X26" s="31">
        <f t="shared" si="7"/>
        <v>-0.09974334982800324</v>
      </c>
    </row>
    <row r="27" spans="2:24" ht="16.5" customHeight="1">
      <c r="B27" s="33">
        <v>39615</v>
      </c>
      <c r="C27" s="28"/>
      <c r="D27" s="34">
        <v>43935</v>
      </c>
      <c r="E27" s="34">
        <f t="shared" si="8"/>
        <v>558605</v>
      </c>
      <c r="F27" s="34">
        <f t="shared" si="9"/>
        <v>2357667</v>
      </c>
      <c r="G27" s="35"/>
      <c r="H27" s="34">
        <v>36048</v>
      </c>
      <c r="I27" s="34">
        <f t="shared" si="10"/>
        <v>684220</v>
      </c>
      <c r="J27" s="34">
        <f t="shared" si="11"/>
        <v>2879997</v>
      </c>
      <c r="K27" s="30"/>
      <c r="L27" s="36">
        <f t="shared" si="1"/>
        <v>125615</v>
      </c>
      <c r="M27" s="31">
        <f t="shared" si="2"/>
        <v>0.2248726738930013</v>
      </c>
      <c r="N27" s="36">
        <f t="shared" si="3"/>
        <v>522330</v>
      </c>
      <c r="O27" s="31">
        <f t="shared" si="4"/>
        <v>0.22154528184005629</v>
      </c>
      <c r="P27" s="32"/>
      <c r="Q27" s="42">
        <v>45658</v>
      </c>
      <c r="R27" s="34">
        <f t="shared" si="12"/>
        <v>650656</v>
      </c>
      <c r="S27" s="34">
        <f t="shared" si="13"/>
        <v>2605942</v>
      </c>
      <c r="U27" s="36">
        <f t="shared" si="0"/>
        <v>-33564</v>
      </c>
      <c r="V27" s="31">
        <f t="shared" si="5"/>
        <v>-0.04905439770833942</v>
      </c>
      <c r="W27" s="36">
        <f t="shared" si="6"/>
        <v>-274055</v>
      </c>
      <c r="X27" s="31">
        <f t="shared" si="7"/>
        <v>-0.09515808523411656</v>
      </c>
    </row>
    <row r="28" spans="2:24" ht="16.5" customHeight="1">
      <c r="B28" s="33">
        <v>39616</v>
      </c>
      <c r="C28" s="28"/>
      <c r="D28" s="34">
        <v>45197</v>
      </c>
      <c r="E28" s="34">
        <f t="shared" si="8"/>
        <v>603802</v>
      </c>
      <c r="F28" s="34">
        <f t="shared" si="9"/>
        <v>2402864</v>
      </c>
      <c r="G28" s="35"/>
      <c r="H28" s="34">
        <v>43705</v>
      </c>
      <c r="I28" s="34">
        <f t="shared" si="10"/>
        <v>727925</v>
      </c>
      <c r="J28" s="34">
        <f t="shared" si="11"/>
        <v>2923702</v>
      </c>
      <c r="K28" s="30"/>
      <c r="L28" s="36">
        <f t="shared" si="1"/>
        <v>124123</v>
      </c>
      <c r="M28" s="31">
        <f t="shared" si="2"/>
        <v>0.20556904415685937</v>
      </c>
      <c r="N28" s="36">
        <f t="shared" si="3"/>
        <v>520838</v>
      </c>
      <c r="O28" s="31">
        <f t="shared" si="4"/>
        <v>0.21675716977739898</v>
      </c>
      <c r="P28" s="32"/>
      <c r="Q28" s="43">
        <v>42852</v>
      </c>
      <c r="R28" s="34">
        <f t="shared" si="12"/>
        <v>693508</v>
      </c>
      <c r="S28" s="34">
        <f t="shared" si="13"/>
        <v>2648794</v>
      </c>
      <c r="U28" s="36">
        <f t="shared" si="0"/>
        <v>-34417</v>
      </c>
      <c r="V28" s="31">
        <f t="shared" si="5"/>
        <v>-0.04728096988013875</v>
      </c>
      <c r="W28" s="36">
        <f t="shared" si="6"/>
        <v>-274908</v>
      </c>
      <c r="X28" s="31">
        <f t="shared" si="7"/>
        <v>-0.09402736667416857</v>
      </c>
    </row>
    <row r="29" spans="2:24" ht="16.5" customHeight="1">
      <c r="B29" s="33">
        <v>39617</v>
      </c>
      <c r="C29" s="28"/>
      <c r="D29" s="34">
        <v>27799</v>
      </c>
      <c r="E29" s="34">
        <f t="shared" si="8"/>
        <v>631601</v>
      </c>
      <c r="F29" s="34">
        <f t="shared" si="9"/>
        <v>2430663</v>
      </c>
      <c r="G29" s="35"/>
      <c r="H29" s="34">
        <v>44694</v>
      </c>
      <c r="I29" s="34">
        <f t="shared" si="10"/>
        <v>772619</v>
      </c>
      <c r="J29" s="34">
        <f t="shared" si="11"/>
        <v>2968396</v>
      </c>
      <c r="K29" s="30"/>
      <c r="L29" s="36">
        <f t="shared" si="1"/>
        <v>141018</v>
      </c>
      <c r="M29" s="31">
        <f t="shared" si="2"/>
        <v>0.22327070413124742</v>
      </c>
      <c r="N29" s="36">
        <f t="shared" si="3"/>
        <v>537733</v>
      </c>
      <c r="O29" s="31">
        <f t="shared" si="4"/>
        <v>0.2212289404166682</v>
      </c>
      <c r="P29" s="32"/>
      <c r="Q29" s="36">
        <v>34302</v>
      </c>
      <c r="R29" s="34">
        <f t="shared" si="12"/>
        <v>727810</v>
      </c>
      <c r="S29" s="34">
        <f t="shared" si="13"/>
        <v>2683096</v>
      </c>
      <c r="U29" s="36">
        <f t="shared" si="0"/>
        <v>-44809</v>
      </c>
      <c r="V29" s="31">
        <f t="shared" si="5"/>
        <v>-0.057996243944298545</v>
      </c>
      <c r="W29" s="36">
        <f t="shared" si="6"/>
        <v>-285300</v>
      </c>
      <c r="X29" s="31">
        <f t="shared" si="7"/>
        <v>-0.09611251329000578</v>
      </c>
    </row>
    <row r="30" spans="2:24" ht="16.5" customHeight="1">
      <c r="B30" s="33">
        <v>39618</v>
      </c>
      <c r="C30" s="28"/>
      <c r="D30" s="34">
        <v>34424</v>
      </c>
      <c r="E30" s="34">
        <f t="shared" si="8"/>
        <v>666025</v>
      </c>
      <c r="F30" s="34">
        <f t="shared" si="9"/>
        <v>2465087</v>
      </c>
      <c r="G30" s="35"/>
      <c r="H30" s="34">
        <v>39006</v>
      </c>
      <c r="I30" s="34">
        <f t="shared" si="10"/>
        <v>811625</v>
      </c>
      <c r="J30" s="34">
        <f t="shared" si="11"/>
        <v>3007402</v>
      </c>
      <c r="K30" s="30"/>
      <c r="L30" s="36">
        <f t="shared" si="1"/>
        <v>145600</v>
      </c>
      <c r="M30" s="31">
        <f t="shared" si="2"/>
        <v>0.2186104125220525</v>
      </c>
      <c r="N30" s="36">
        <f t="shared" si="3"/>
        <v>542315</v>
      </c>
      <c r="O30" s="31">
        <f t="shared" si="4"/>
        <v>0.21999832054609025</v>
      </c>
      <c r="P30" s="32"/>
      <c r="Q30" s="38">
        <v>42318</v>
      </c>
      <c r="R30" s="34">
        <f t="shared" si="12"/>
        <v>770128</v>
      </c>
      <c r="S30" s="34">
        <f t="shared" si="13"/>
        <v>2725414</v>
      </c>
      <c r="U30" s="36">
        <f t="shared" si="0"/>
        <v>-41497</v>
      </c>
      <c r="V30" s="31">
        <f t="shared" si="5"/>
        <v>-0.05112829200677653</v>
      </c>
      <c r="W30" s="36">
        <f t="shared" si="6"/>
        <v>-281988</v>
      </c>
      <c r="X30" s="31">
        <f t="shared" si="7"/>
        <v>-0.09376465135023519</v>
      </c>
    </row>
    <row r="31" spans="2:24" s="2" customFormat="1" ht="16.5" customHeight="1">
      <c r="B31" s="33">
        <v>39619</v>
      </c>
      <c r="C31" s="39"/>
      <c r="D31" s="34">
        <v>33186</v>
      </c>
      <c r="E31" s="34">
        <f t="shared" si="8"/>
        <v>699211</v>
      </c>
      <c r="F31" s="34">
        <f t="shared" si="9"/>
        <v>2498273</v>
      </c>
      <c r="G31" s="35"/>
      <c r="H31" s="34">
        <v>45185</v>
      </c>
      <c r="I31" s="34">
        <f t="shared" si="10"/>
        <v>856810</v>
      </c>
      <c r="J31" s="34">
        <f t="shared" si="11"/>
        <v>3052587</v>
      </c>
      <c r="K31" s="30"/>
      <c r="L31" s="36">
        <f t="shared" si="1"/>
        <v>157599</v>
      </c>
      <c r="M31" s="31">
        <f t="shared" si="2"/>
        <v>0.22539548147840924</v>
      </c>
      <c r="N31" s="36">
        <f t="shared" si="3"/>
        <v>554314</v>
      </c>
      <c r="O31" s="31">
        <f t="shared" si="4"/>
        <v>0.22187887392610817</v>
      </c>
      <c r="P31" s="40"/>
      <c r="Q31" s="41">
        <v>57783</v>
      </c>
      <c r="R31" s="34">
        <f>IF(Q31&lt;1,"",R30+Q31)</f>
        <v>827911</v>
      </c>
      <c r="S31" s="34">
        <f>IF(Q31&lt;1,"",S30+Q31)</f>
        <v>2783197</v>
      </c>
      <c r="T31" s="1"/>
      <c r="U31" s="36">
        <f t="shared" si="0"/>
        <v>-28899</v>
      </c>
      <c r="V31" s="31">
        <f t="shared" si="5"/>
        <v>-0.03372859793886626</v>
      </c>
      <c r="W31" s="36">
        <f t="shared" si="6"/>
        <v>-269390</v>
      </c>
      <c r="X31" s="31">
        <f t="shared" si="7"/>
        <v>-0.0882497370263321</v>
      </c>
    </row>
    <row r="32" spans="2:24" ht="16.5" customHeight="1">
      <c r="B32" s="33">
        <v>39620</v>
      </c>
      <c r="C32" s="28"/>
      <c r="D32" s="34">
        <v>30262</v>
      </c>
      <c r="E32" s="34">
        <f t="shared" si="8"/>
        <v>729473</v>
      </c>
      <c r="F32" s="34">
        <f t="shared" si="9"/>
        <v>2528535</v>
      </c>
      <c r="G32" s="35"/>
      <c r="H32" s="34">
        <v>53565</v>
      </c>
      <c r="I32" s="34">
        <f t="shared" si="10"/>
        <v>910375</v>
      </c>
      <c r="J32" s="34">
        <f t="shared" si="11"/>
        <v>3106152</v>
      </c>
      <c r="K32" s="30"/>
      <c r="L32" s="36">
        <f t="shared" si="1"/>
        <v>180902</v>
      </c>
      <c r="M32" s="31">
        <f t="shared" si="2"/>
        <v>0.24798998729219587</v>
      </c>
      <c r="N32" s="36">
        <f t="shared" si="3"/>
        <v>577617</v>
      </c>
      <c r="O32" s="31">
        <f t="shared" si="4"/>
        <v>0.2284393927709128</v>
      </c>
      <c r="P32" s="32"/>
      <c r="Q32" s="38">
        <v>47945</v>
      </c>
      <c r="R32" s="34">
        <f>IF(Q32&lt;1,"",R31+Q32)</f>
        <v>875856</v>
      </c>
      <c r="S32" s="34">
        <f>IF(Q32&lt;1,"",S31+Q32)</f>
        <v>2831142</v>
      </c>
      <c r="U32" s="36">
        <f t="shared" si="0"/>
        <v>-34519</v>
      </c>
      <c r="V32" s="31">
        <f t="shared" si="5"/>
        <v>-0.037917341754771385</v>
      </c>
      <c r="W32" s="36">
        <f t="shared" si="6"/>
        <v>-275010</v>
      </c>
      <c r="X32" s="31">
        <f t="shared" si="7"/>
        <v>-0.08853719972493297</v>
      </c>
    </row>
    <row r="33" spans="2:24" ht="16.5" customHeight="1">
      <c r="B33" s="33">
        <v>39621</v>
      </c>
      <c r="C33" s="28"/>
      <c r="D33" s="34">
        <v>37841</v>
      </c>
      <c r="E33" s="34">
        <f t="shared" si="8"/>
        <v>767314</v>
      </c>
      <c r="F33" s="34">
        <f t="shared" si="9"/>
        <v>2566376</v>
      </c>
      <c r="G33" s="35"/>
      <c r="H33" s="34">
        <v>52377</v>
      </c>
      <c r="I33" s="34">
        <f t="shared" si="10"/>
        <v>962752</v>
      </c>
      <c r="J33" s="34">
        <f t="shared" si="11"/>
        <v>3158529</v>
      </c>
      <c r="K33" s="30"/>
      <c r="L33" s="36">
        <f t="shared" si="1"/>
        <v>195438</v>
      </c>
      <c r="M33" s="31">
        <f t="shared" si="2"/>
        <v>0.2547040716056269</v>
      </c>
      <c r="N33" s="36">
        <f t="shared" si="3"/>
        <v>592153</v>
      </c>
      <c r="O33" s="31">
        <f t="shared" si="4"/>
        <v>0.2307350910388813</v>
      </c>
      <c r="P33" s="32"/>
      <c r="Q33" s="38">
        <v>32546</v>
      </c>
      <c r="R33" s="34">
        <f>IF(Q33&lt;1,"",R32+Q33)</f>
        <v>908402</v>
      </c>
      <c r="S33" s="34">
        <f>IF(Q33&lt;1,"",S32+Q33)</f>
        <v>2863688</v>
      </c>
      <c r="U33" s="36">
        <f t="shared" si="0"/>
        <v>-54350</v>
      </c>
      <c r="V33" s="31">
        <f t="shared" si="5"/>
        <v>-0.05645275211061623</v>
      </c>
      <c r="W33" s="36">
        <f t="shared" si="6"/>
        <v>-294841</v>
      </c>
      <c r="X33" s="31">
        <f t="shared" si="7"/>
        <v>-0.09334756780767249</v>
      </c>
    </row>
    <row r="34" spans="2:24" ht="16.5" customHeight="1">
      <c r="B34" s="33">
        <v>39622</v>
      </c>
      <c r="C34" s="28"/>
      <c r="D34" s="34">
        <v>47614</v>
      </c>
      <c r="E34" s="34">
        <f t="shared" si="8"/>
        <v>814928</v>
      </c>
      <c r="F34" s="34">
        <f t="shared" si="9"/>
        <v>2613990</v>
      </c>
      <c r="G34" s="35"/>
      <c r="H34" s="34">
        <v>35752</v>
      </c>
      <c r="I34" s="34">
        <f t="shared" si="10"/>
        <v>998504</v>
      </c>
      <c r="J34" s="34">
        <f t="shared" si="11"/>
        <v>3194281</v>
      </c>
      <c r="K34" s="30"/>
      <c r="L34" s="36">
        <f t="shared" si="1"/>
        <v>183576</v>
      </c>
      <c r="M34" s="31">
        <f t="shared" si="2"/>
        <v>0.22526652661339408</v>
      </c>
      <c r="N34" s="36">
        <f t="shared" si="3"/>
        <v>580291</v>
      </c>
      <c r="O34" s="31">
        <f t="shared" si="4"/>
        <v>0.22199434580851496</v>
      </c>
      <c r="P34" s="32"/>
      <c r="Q34" s="36">
        <v>39872</v>
      </c>
      <c r="R34" s="34">
        <f>IF(Q34&lt;1,"",R33+Q34)</f>
        <v>948274</v>
      </c>
      <c r="S34" s="34">
        <f>IF(Q34&lt;1,"",S33+Q34)</f>
        <v>2903560</v>
      </c>
      <c r="U34" s="36">
        <f t="shared" si="0"/>
        <v>-50230</v>
      </c>
      <c r="V34" s="31">
        <f t="shared" si="5"/>
        <v>-0.050305256663969296</v>
      </c>
      <c r="W34" s="36">
        <f t="shared" si="6"/>
        <v>-290721</v>
      </c>
      <c r="X34" s="31">
        <f t="shared" si="7"/>
        <v>-0.09101296974186053</v>
      </c>
    </row>
    <row r="35" spans="2:24" ht="16.5" customHeight="1">
      <c r="B35" s="33">
        <v>39623</v>
      </c>
      <c r="C35" s="28"/>
      <c r="D35" s="34">
        <v>49589</v>
      </c>
      <c r="E35" s="34">
        <f t="shared" si="8"/>
        <v>864517</v>
      </c>
      <c r="F35" s="34">
        <f t="shared" si="9"/>
        <v>2663579</v>
      </c>
      <c r="G35" s="35"/>
      <c r="H35" s="34">
        <v>42918</v>
      </c>
      <c r="I35" s="34">
        <f t="shared" si="10"/>
        <v>1041422</v>
      </c>
      <c r="J35" s="34">
        <f t="shared" si="11"/>
        <v>3237199</v>
      </c>
      <c r="K35" s="30"/>
      <c r="L35" s="36">
        <f t="shared" si="1"/>
        <v>176905</v>
      </c>
      <c r="M35" s="31">
        <f t="shared" si="2"/>
        <v>0.20462871175465608</v>
      </c>
      <c r="N35" s="36">
        <f t="shared" si="3"/>
        <v>573620</v>
      </c>
      <c r="O35" s="31">
        <f t="shared" si="4"/>
        <v>0.21535685632001153</v>
      </c>
      <c r="P35" s="32"/>
      <c r="Q35" s="36">
        <v>43818</v>
      </c>
      <c r="R35" s="34">
        <f t="shared" si="12"/>
        <v>992092</v>
      </c>
      <c r="S35" s="34">
        <f t="shared" si="13"/>
        <v>2947378</v>
      </c>
      <c r="U35" s="36">
        <f t="shared" si="0"/>
        <v>-49330</v>
      </c>
      <c r="V35" s="31">
        <f t="shared" si="5"/>
        <v>-0.04736792577840683</v>
      </c>
      <c r="W35" s="36">
        <f t="shared" si="6"/>
        <v>-289821</v>
      </c>
      <c r="X35" s="31">
        <f t="shared" si="7"/>
        <v>-0.08952832371442102</v>
      </c>
    </row>
    <row r="36" spans="2:24" ht="16.5" customHeight="1">
      <c r="B36" s="33">
        <v>39624</v>
      </c>
      <c r="C36" s="28"/>
      <c r="D36" s="34">
        <v>30454</v>
      </c>
      <c r="E36" s="34">
        <f t="shared" si="8"/>
        <v>894971</v>
      </c>
      <c r="F36" s="34">
        <f t="shared" si="9"/>
        <v>2694033</v>
      </c>
      <c r="G36" s="35"/>
      <c r="H36" s="34">
        <v>46403</v>
      </c>
      <c r="I36" s="34">
        <f t="shared" si="10"/>
        <v>1087825</v>
      </c>
      <c r="J36" s="34">
        <f t="shared" si="11"/>
        <v>3283602</v>
      </c>
      <c r="K36" s="30"/>
      <c r="L36" s="36">
        <f t="shared" si="1"/>
        <v>192854</v>
      </c>
      <c r="M36" s="31">
        <f t="shared" si="2"/>
        <v>0.21548631184697606</v>
      </c>
      <c r="N36" s="36">
        <f t="shared" si="3"/>
        <v>589569</v>
      </c>
      <c r="O36" s="31">
        <f t="shared" si="4"/>
        <v>0.21884253088213843</v>
      </c>
      <c r="P36" s="32"/>
      <c r="Q36" s="36">
        <v>33002</v>
      </c>
      <c r="R36" s="34">
        <f t="shared" si="12"/>
        <v>1025094</v>
      </c>
      <c r="S36" s="34">
        <f t="shared" si="13"/>
        <v>2980380</v>
      </c>
      <c r="U36" s="36">
        <f t="shared" si="0"/>
        <v>-62731</v>
      </c>
      <c r="V36" s="31">
        <f t="shared" si="5"/>
        <v>-0.05766644451083584</v>
      </c>
      <c r="W36" s="36">
        <f t="shared" si="6"/>
        <v>-303222</v>
      </c>
      <c r="X36" s="31">
        <f t="shared" si="7"/>
        <v>-0.09234432187579372</v>
      </c>
    </row>
    <row r="37" spans="2:24" ht="16.5" customHeight="1">
      <c r="B37" s="33">
        <v>39625</v>
      </c>
      <c r="C37" s="28"/>
      <c r="D37" s="34">
        <v>37119</v>
      </c>
      <c r="E37" s="34">
        <f t="shared" si="8"/>
        <v>932090</v>
      </c>
      <c r="F37" s="34">
        <f t="shared" si="9"/>
        <v>2731152</v>
      </c>
      <c r="G37" s="35"/>
      <c r="H37" s="34">
        <v>40506</v>
      </c>
      <c r="I37" s="34">
        <f t="shared" si="10"/>
        <v>1128331</v>
      </c>
      <c r="J37" s="34">
        <f t="shared" si="11"/>
        <v>3324108</v>
      </c>
      <c r="K37" s="30"/>
      <c r="L37" s="36">
        <f t="shared" si="1"/>
        <v>196241</v>
      </c>
      <c r="M37" s="31">
        <f t="shared" si="2"/>
        <v>0.21053868188694225</v>
      </c>
      <c r="N37" s="36">
        <f t="shared" si="3"/>
        <v>592956</v>
      </c>
      <c r="O37" s="31">
        <f t="shared" si="4"/>
        <v>0.21710838503312888</v>
      </c>
      <c r="P37" s="32"/>
      <c r="Q37" s="36">
        <v>49442</v>
      </c>
      <c r="R37" s="34">
        <f t="shared" si="12"/>
        <v>1074536</v>
      </c>
      <c r="S37" s="34">
        <f t="shared" si="13"/>
        <v>3029822</v>
      </c>
      <c r="U37" s="36">
        <f t="shared" si="0"/>
        <v>-53795</v>
      </c>
      <c r="V37" s="31">
        <f t="shared" si="5"/>
        <v>-0.04767661262519598</v>
      </c>
      <c r="W37" s="36">
        <f t="shared" si="6"/>
        <v>-294286</v>
      </c>
      <c r="X37" s="31">
        <f t="shared" si="7"/>
        <v>-0.08853081789159678</v>
      </c>
    </row>
    <row r="38" spans="2:24" ht="16.5" customHeight="1">
      <c r="B38" s="33">
        <v>39626</v>
      </c>
      <c r="C38" s="28"/>
      <c r="D38" s="34">
        <v>39249</v>
      </c>
      <c r="E38" s="34">
        <f t="shared" si="8"/>
        <v>971339</v>
      </c>
      <c r="F38" s="34">
        <f t="shared" si="9"/>
        <v>2770401</v>
      </c>
      <c r="G38" s="35"/>
      <c r="H38" s="34">
        <v>49296</v>
      </c>
      <c r="I38" s="34">
        <f t="shared" si="10"/>
        <v>1177627</v>
      </c>
      <c r="J38" s="34">
        <f t="shared" si="11"/>
        <v>3373404</v>
      </c>
      <c r="K38" s="30"/>
      <c r="L38" s="36">
        <f t="shared" si="1"/>
        <v>206288</v>
      </c>
      <c r="M38" s="31">
        <f t="shared" si="2"/>
        <v>0.21237487633050872</v>
      </c>
      <c r="N38" s="36">
        <f t="shared" si="3"/>
        <v>603003</v>
      </c>
      <c r="O38" s="31">
        <f t="shared" si="4"/>
        <v>0.2176591042235402</v>
      </c>
      <c r="P38" s="32"/>
      <c r="Q38" s="36">
        <v>59462</v>
      </c>
      <c r="R38" s="34">
        <f t="shared" si="12"/>
        <v>1133998</v>
      </c>
      <c r="S38" s="34">
        <f t="shared" si="13"/>
        <v>3089284</v>
      </c>
      <c r="U38" s="36">
        <f t="shared" si="0"/>
        <v>-43629</v>
      </c>
      <c r="V38" s="31">
        <f t="shared" si="5"/>
        <v>-0.037048233438941196</v>
      </c>
      <c r="W38" s="36">
        <f t="shared" si="6"/>
        <v>-284120</v>
      </c>
      <c r="X38" s="31">
        <f t="shared" si="7"/>
        <v>-0.08422353207620552</v>
      </c>
    </row>
    <row r="39" spans="2:24" ht="16.5" customHeight="1">
      <c r="B39" s="33">
        <v>39627</v>
      </c>
      <c r="C39" s="28"/>
      <c r="D39" s="34">
        <v>31684</v>
      </c>
      <c r="E39" s="34">
        <f t="shared" si="8"/>
        <v>1003023</v>
      </c>
      <c r="F39" s="34">
        <f t="shared" si="9"/>
        <v>2802085</v>
      </c>
      <c r="G39" s="35"/>
      <c r="H39" s="34">
        <v>58721</v>
      </c>
      <c r="I39" s="34">
        <f t="shared" si="10"/>
        <v>1236348</v>
      </c>
      <c r="J39" s="34">
        <f t="shared" si="11"/>
        <v>3432125</v>
      </c>
      <c r="K39" s="30"/>
      <c r="L39" s="36">
        <f t="shared" si="1"/>
        <v>233325</v>
      </c>
      <c r="M39" s="31">
        <f t="shared" si="2"/>
        <v>0.2326217843459223</v>
      </c>
      <c r="N39" s="36">
        <f t="shared" si="3"/>
        <v>630040</v>
      </c>
      <c r="O39" s="31">
        <f t="shared" si="4"/>
        <v>0.22484685510967725</v>
      </c>
      <c r="P39" s="32"/>
      <c r="Q39" s="36">
        <v>56494</v>
      </c>
      <c r="R39" s="34">
        <f t="shared" si="12"/>
        <v>1190492</v>
      </c>
      <c r="S39" s="34">
        <f t="shared" si="13"/>
        <v>3145778</v>
      </c>
      <c r="U39" s="36">
        <f t="shared" si="0"/>
        <v>-45856</v>
      </c>
      <c r="V39" s="31">
        <f t="shared" si="5"/>
        <v>-0.037089880842610654</v>
      </c>
      <c r="W39" s="36">
        <f t="shared" si="6"/>
        <v>-286347</v>
      </c>
      <c r="X39" s="31">
        <f t="shared" si="7"/>
        <v>-0.08343140182831336</v>
      </c>
    </row>
    <row r="40" spans="2:24" ht="16.5" customHeight="1">
      <c r="B40" s="33">
        <v>39628</v>
      </c>
      <c r="C40" s="28"/>
      <c r="D40" s="34">
        <v>41854</v>
      </c>
      <c r="E40" s="34">
        <f t="shared" si="8"/>
        <v>1044877</v>
      </c>
      <c r="F40" s="34">
        <f t="shared" si="9"/>
        <v>2843939</v>
      </c>
      <c r="G40" s="35"/>
      <c r="H40" s="34">
        <v>57534</v>
      </c>
      <c r="I40" s="34">
        <f t="shared" si="10"/>
        <v>1293882</v>
      </c>
      <c r="J40" s="34">
        <f t="shared" si="11"/>
        <v>3489659</v>
      </c>
      <c r="K40" s="30"/>
      <c r="L40" s="36">
        <f t="shared" si="1"/>
        <v>249005</v>
      </c>
      <c r="M40" s="31">
        <f t="shared" si="2"/>
        <v>0.2383103465766784</v>
      </c>
      <c r="N40" s="36">
        <f t="shared" si="3"/>
        <v>645720</v>
      </c>
      <c r="O40" s="31">
        <f t="shared" si="4"/>
        <v>0.22705128344876596</v>
      </c>
      <c r="P40" s="32"/>
      <c r="Q40" s="36">
        <v>34850</v>
      </c>
      <c r="R40" s="34">
        <f t="shared" si="12"/>
        <v>1225342</v>
      </c>
      <c r="S40" s="34">
        <f t="shared" si="13"/>
        <v>3180628</v>
      </c>
      <c r="U40" s="36">
        <f t="shared" si="0"/>
        <v>-68540</v>
      </c>
      <c r="V40" s="31">
        <f t="shared" si="5"/>
        <v>-0.05297237306029452</v>
      </c>
      <c r="W40" s="36">
        <f t="shared" si="6"/>
        <v>-309031</v>
      </c>
      <c r="X40" s="31">
        <f t="shared" si="7"/>
        <v>-0.08855621709742986</v>
      </c>
    </row>
    <row r="41" spans="2:24" ht="16.5" customHeight="1">
      <c r="B41" s="33">
        <v>39629</v>
      </c>
      <c r="C41" s="28"/>
      <c r="D41" s="34">
        <v>47476</v>
      </c>
      <c r="E41" s="37">
        <f t="shared" si="8"/>
        <v>1092353</v>
      </c>
      <c r="F41" s="37">
        <f t="shared" si="9"/>
        <v>2891415</v>
      </c>
      <c r="G41" s="35"/>
      <c r="H41" s="34">
        <v>42100</v>
      </c>
      <c r="I41" s="37">
        <f t="shared" si="10"/>
        <v>1335982</v>
      </c>
      <c r="J41" s="37">
        <f t="shared" si="11"/>
        <v>3531759</v>
      </c>
      <c r="K41" s="30"/>
      <c r="L41" s="36">
        <f t="shared" si="1"/>
        <v>243629</v>
      </c>
      <c r="M41" s="31">
        <f t="shared" si="2"/>
        <v>0.22303138271236497</v>
      </c>
      <c r="N41" s="36">
        <f t="shared" si="3"/>
        <v>640344</v>
      </c>
      <c r="O41" s="31">
        <f t="shared" si="4"/>
        <v>0.2214638853295013</v>
      </c>
      <c r="P41" s="32"/>
      <c r="Q41" s="36">
        <v>49006</v>
      </c>
      <c r="R41" s="37">
        <f t="shared" si="12"/>
        <v>1274348</v>
      </c>
      <c r="S41" s="37">
        <f t="shared" si="13"/>
        <v>3229634</v>
      </c>
      <c r="U41" s="36">
        <f t="shared" si="0"/>
        <v>-61634</v>
      </c>
      <c r="V41" s="31">
        <f t="shared" si="5"/>
        <v>-0.046133855096850106</v>
      </c>
      <c r="W41" s="36">
        <f t="shared" si="6"/>
        <v>-302125</v>
      </c>
      <c r="X41" s="31">
        <f t="shared" si="7"/>
        <v>-0.08554519150372378</v>
      </c>
    </row>
    <row r="42" spans="2:24" ht="11.25" customHeight="1">
      <c r="B42" s="28"/>
      <c r="C42" s="28"/>
      <c r="D42" s="29"/>
      <c r="E42" s="29"/>
      <c r="F42" s="29"/>
      <c r="G42" s="29"/>
      <c r="H42" s="29"/>
      <c r="I42" s="29"/>
      <c r="J42" s="29"/>
      <c r="K42" s="30"/>
      <c r="L42" s="29"/>
      <c r="M42" s="32"/>
      <c r="N42" s="32"/>
      <c r="O42" s="32"/>
      <c r="P42" s="32"/>
      <c r="Q42" s="29"/>
      <c r="R42" s="35"/>
      <c r="S42" s="29"/>
      <c r="U42" s="29"/>
      <c r="V42" s="32"/>
      <c r="W42" s="32"/>
      <c r="X42" s="32"/>
    </row>
  </sheetData>
  <mergeCells count="18">
    <mergeCell ref="B2:X2"/>
    <mergeCell ref="H6:J6"/>
    <mergeCell ref="H7:J7"/>
    <mergeCell ref="U11:V11"/>
    <mergeCell ref="W11:X11"/>
    <mergeCell ref="L11:M11"/>
    <mergeCell ref="N11:O11"/>
    <mergeCell ref="H9:J9"/>
    <mergeCell ref="D9:F9"/>
    <mergeCell ref="D7:F7"/>
    <mergeCell ref="Q7:S7"/>
    <mergeCell ref="B3:X3"/>
    <mergeCell ref="L5:O10"/>
    <mergeCell ref="B5:B11"/>
    <mergeCell ref="Q9:S9"/>
    <mergeCell ref="Q6:S6"/>
    <mergeCell ref="D6:F6"/>
    <mergeCell ref="U5:X10"/>
  </mergeCells>
  <conditionalFormatting sqref="L12:O41 U12:X41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07874015748031496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</cp:lastModifiedBy>
  <cp:lastPrinted>2007-02-16T06:30:21Z</cp:lastPrinted>
  <dcterms:created xsi:type="dcterms:W3CDTF">2003-10-20T07:27:17Z</dcterms:created>
  <dcterms:modified xsi:type="dcterms:W3CDTF">2009-07-06T10:50:35Z</dcterms:modified>
  <cp:category/>
  <cp:version/>
  <cp:contentType/>
  <cp:contentStatus/>
</cp:coreProperties>
</file>