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Mart-2009" sheetId="1" r:id="rId1"/>
  </sheets>
  <definedNames/>
  <calcPr fullCalcOnLoad="1"/>
</workbook>
</file>

<file path=xl/sharedStrings.xml><?xml version="1.0" encoding="utf-8"?>
<sst xmlns="http://schemas.openxmlformats.org/spreadsheetml/2006/main" count="24" uniqueCount="12">
  <si>
    <t>TARİH</t>
  </si>
  <si>
    <t>AYLIK</t>
  </si>
  <si>
    <t>YILLIK</t>
  </si>
  <si>
    <t>GEÇEN AYLAR DEVİR</t>
  </si>
  <si>
    <t>GÜNLÜK</t>
  </si>
  <si>
    <t>2007 YILI</t>
  </si>
  <si>
    <t>ANTALYA İL KÜLTÜR VE TURİZM MÜDÜRLÜĞÜ</t>
  </si>
  <si>
    <t>2008 YILI</t>
  </si>
  <si>
    <t>2007 / 2008 YILI KARŞILAŞTIRMASI</t>
  </si>
  <si>
    <t>A N T A L Y A   H A V A   L İ M A N I    G E L E N   G Ü N L Ü K    Y O L C U   İ S T A T İ S T İ Ğ İ</t>
  </si>
  <si>
    <t>2009 YILI</t>
  </si>
  <si>
    <t>2008 / 2009 YILI KARŞILAŞTIRMASI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</si>
</sst>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16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color indexed="12"/>
      <name val="Arial"/>
      <family val="2"/>
    </font>
    <font>
      <b/>
      <sz val="18"/>
      <color indexed="48"/>
      <name val="Arial"/>
      <family val="2"/>
    </font>
    <font>
      <sz val="11"/>
      <color indexed="8"/>
      <name val="Times New Roman"/>
      <family val="1"/>
    </font>
    <font>
      <b/>
      <sz val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7" fontId="2" fillId="0" borderId="9" xfId="0" applyNumberFormat="1" applyFont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5" fontId="2" fillId="0" borderId="9" xfId="0" applyNumberFormat="1" applyFont="1" applyBorder="1" applyAlignment="1" quotePrefix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textRotation="90" wrapText="1"/>
    </xf>
    <xf numFmtId="187" fontId="4" fillId="0" borderId="6" xfId="0" applyNumberFormat="1" applyFont="1" applyBorder="1" applyAlignment="1">
      <alignment horizontal="center" vertical="center"/>
    </xf>
    <xf numFmtId="187" fontId="4" fillId="0" borderId="7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7" fontId="3" fillId="0" borderId="9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showGridLines="0" tabSelected="1" view="pageBreakPreview" zoomScale="75" zoomScaleNormal="75" zoomScaleSheetLayoutView="75" workbookViewId="0" topLeftCell="C1">
      <selection activeCell="L46" sqref="L46"/>
    </sheetView>
  </sheetViews>
  <sheetFormatPr defaultColWidth="9.00390625" defaultRowHeight="13.5" customHeight="1"/>
  <cols>
    <col min="1" max="1" width="0.6171875" style="1" customWidth="1"/>
    <col min="2" max="2" width="15.625" style="4" customWidth="1"/>
    <col min="3" max="3" width="0.875" style="3" customWidth="1"/>
    <col min="4" max="6" width="10.75390625" style="4" customWidth="1"/>
    <col min="7" max="7" width="0.875" style="5" customWidth="1"/>
    <col min="8" max="10" width="10.75390625" style="4" customWidth="1"/>
    <col min="11" max="11" width="0.875" style="3" customWidth="1"/>
    <col min="12" max="12" width="9.75390625" style="4" customWidth="1"/>
    <col min="13" max="13" width="7.75390625" style="4" customWidth="1"/>
    <col min="14" max="14" width="9.75390625" style="4" customWidth="1"/>
    <col min="15" max="15" width="7.75390625" style="4" customWidth="1"/>
    <col min="16" max="16" width="0.875" style="3" customWidth="1"/>
    <col min="17" max="19" width="10.75390625" style="4" customWidth="1"/>
    <col min="20" max="20" width="0.875" style="1" customWidth="1"/>
    <col min="21" max="21" width="9.75390625" style="4" customWidth="1"/>
    <col min="22" max="22" width="7.75390625" style="4" customWidth="1"/>
    <col min="23" max="23" width="9.75390625" style="4" customWidth="1"/>
    <col min="24" max="24" width="7.75390625" style="4" customWidth="1"/>
    <col min="25" max="25" width="1.75390625" style="1" customWidth="1"/>
    <col min="26" max="16384" width="8.875" style="1" customWidth="1"/>
  </cols>
  <sheetData>
    <row r="1" ht="4.5" customHeight="1"/>
    <row r="2" spans="2:24" ht="39" customHeight="1">
      <c r="B2" s="61" t="s">
        <v>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2:24" s="2" customFormat="1" ht="22.5" customHeight="1">
      <c r="B3" s="44" t="s">
        <v>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ht="11.25" customHeight="1"/>
    <row r="5" spans="2:24" ht="6" customHeight="1">
      <c r="B5" s="54" t="s">
        <v>0</v>
      </c>
      <c r="C5" s="6"/>
      <c r="D5" s="7"/>
      <c r="E5" s="8"/>
      <c r="F5" s="9"/>
      <c r="H5" s="7"/>
      <c r="I5" s="8"/>
      <c r="J5" s="9"/>
      <c r="L5" s="45" t="s">
        <v>8</v>
      </c>
      <c r="M5" s="46"/>
      <c r="N5" s="46"/>
      <c r="O5" s="47"/>
      <c r="P5" s="10"/>
      <c r="Q5" s="7"/>
      <c r="R5" s="8"/>
      <c r="S5" s="9"/>
      <c r="U5" s="45" t="s">
        <v>11</v>
      </c>
      <c r="V5" s="46"/>
      <c r="W5" s="46"/>
      <c r="X5" s="47"/>
    </row>
    <row r="6" spans="2:24" s="11" customFormat="1" ht="18" customHeight="1">
      <c r="B6" s="54"/>
      <c r="C6" s="6"/>
      <c r="D6" s="58" t="s">
        <v>5</v>
      </c>
      <c r="E6" s="59"/>
      <c r="F6" s="60"/>
      <c r="G6" s="12"/>
      <c r="H6" s="58" t="s">
        <v>7</v>
      </c>
      <c r="I6" s="59"/>
      <c r="J6" s="60"/>
      <c r="K6" s="12"/>
      <c r="L6" s="48"/>
      <c r="M6" s="49"/>
      <c r="N6" s="49"/>
      <c r="O6" s="50"/>
      <c r="P6" s="10"/>
      <c r="Q6" s="58" t="s">
        <v>10</v>
      </c>
      <c r="R6" s="59"/>
      <c r="S6" s="60"/>
      <c r="U6" s="48"/>
      <c r="V6" s="49"/>
      <c r="W6" s="49"/>
      <c r="X6" s="50"/>
    </row>
    <row r="7" spans="2:24" s="11" customFormat="1" ht="16.5" customHeight="1">
      <c r="B7" s="54"/>
      <c r="C7" s="6"/>
      <c r="D7" s="41" t="s">
        <v>3</v>
      </c>
      <c r="E7" s="42"/>
      <c r="F7" s="43"/>
      <c r="G7" s="16"/>
      <c r="H7" s="41" t="s">
        <v>3</v>
      </c>
      <c r="I7" s="42"/>
      <c r="J7" s="43"/>
      <c r="K7" s="16"/>
      <c r="L7" s="48"/>
      <c r="M7" s="49"/>
      <c r="N7" s="49"/>
      <c r="O7" s="50"/>
      <c r="P7" s="10"/>
      <c r="Q7" s="41" t="s">
        <v>3</v>
      </c>
      <c r="R7" s="42"/>
      <c r="S7" s="43"/>
      <c r="U7" s="48"/>
      <c r="V7" s="49"/>
      <c r="W7" s="49"/>
      <c r="X7" s="50"/>
    </row>
    <row r="8" spans="2:24" s="11" customFormat="1" ht="9" customHeight="1">
      <c r="B8" s="54"/>
      <c r="C8" s="6"/>
      <c r="D8" s="13"/>
      <c r="E8" s="14"/>
      <c r="F8" s="15"/>
      <c r="G8" s="16"/>
      <c r="H8" s="13"/>
      <c r="I8" s="14"/>
      <c r="J8" s="15"/>
      <c r="K8" s="16"/>
      <c r="L8" s="48"/>
      <c r="M8" s="49"/>
      <c r="N8" s="49"/>
      <c r="O8" s="50"/>
      <c r="P8" s="10"/>
      <c r="Q8" s="17"/>
      <c r="R8" s="18"/>
      <c r="S8" s="19"/>
      <c r="U8" s="48"/>
      <c r="V8" s="49"/>
      <c r="W8" s="49"/>
      <c r="X8" s="50"/>
    </row>
    <row r="9" spans="2:24" s="11" customFormat="1" ht="20.25" customHeight="1">
      <c r="B9" s="54"/>
      <c r="C9" s="6"/>
      <c r="D9" s="55">
        <v>275497</v>
      </c>
      <c r="E9" s="56"/>
      <c r="F9" s="57"/>
      <c r="G9" s="20"/>
      <c r="H9" s="55">
        <v>309486</v>
      </c>
      <c r="I9" s="56"/>
      <c r="J9" s="57"/>
      <c r="K9" s="20"/>
      <c r="L9" s="48"/>
      <c r="M9" s="49"/>
      <c r="N9" s="49"/>
      <c r="O9" s="50"/>
      <c r="P9" s="10"/>
      <c r="Q9" s="55">
        <v>253788</v>
      </c>
      <c r="R9" s="56"/>
      <c r="S9" s="57"/>
      <c r="U9" s="48"/>
      <c r="V9" s="49"/>
      <c r="W9" s="49"/>
      <c r="X9" s="50"/>
    </row>
    <row r="10" spans="2:24" ht="4.5" customHeight="1">
      <c r="B10" s="54"/>
      <c r="C10" s="6"/>
      <c r="D10" s="21"/>
      <c r="E10" s="22"/>
      <c r="F10" s="22"/>
      <c r="H10" s="22"/>
      <c r="I10" s="22"/>
      <c r="J10" s="23"/>
      <c r="L10" s="51"/>
      <c r="M10" s="52"/>
      <c r="N10" s="52"/>
      <c r="O10" s="53"/>
      <c r="P10" s="10"/>
      <c r="Q10" s="21"/>
      <c r="R10" s="22"/>
      <c r="S10" s="23"/>
      <c r="U10" s="51"/>
      <c r="V10" s="52"/>
      <c r="W10" s="52"/>
      <c r="X10" s="53"/>
    </row>
    <row r="11" spans="2:24" ht="48.75" customHeight="1">
      <c r="B11" s="54"/>
      <c r="C11" s="6"/>
      <c r="D11" s="24" t="s">
        <v>4</v>
      </c>
      <c r="E11" s="25" t="s">
        <v>1</v>
      </c>
      <c r="F11" s="24" t="s">
        <v>2</v>
      </c>
      <c r="G11" s="26"/>
      <c r="H11" s="24" t="s">
        <v>4</v>
      </c>
      <c r="I11" s="25" t="s">
        <v>1</v>
      </c>
      <c r="J11" s="24" t="s">
        <v>2</v>
      </c>
      <c r="K11" s="27"/>
      <c r="L11" s="62" t="s">
        <v>1</v>
      </c>
      <c r="M11" s="63"/>
      <c r="N11" s="62" t="s">
        <v>2</v>
      </c>
      <c r="O11" s="63"/>
      <c r="P11" s="28"/>
      <c r="Q11" s="24" t="s">
        <v>4</v>
      </c>
      <c r="R11" s="25" t="s">
        <v>1</v>
      </c>
      <c r="S11" s="24" t="s">
        <v>2</v>
      </c>
      <c r="U11" s="62" t="s">
        <v>1</v>
      </c>
      <c r="V11" s="63"/>
      <c r="W11" s="62" t="s">
        <v>2</v>
      </c>
      <c r="X11" s="63"/>
    </row>
    <row r="12" spans="2:24" ht="16.5" customHeight="1">
      <c r="B12" s="34">
        <v>39508</v>
      </c>
      <c r="C12" s="29"/>
      <c r="D12" s="35">
        <v>5267</v>
      </c>
      <c r="E12" s="35">
        <f>D12</f>
        <v>5267</v>
      </c>
      <c r="F12" s="35">
        <f>E12+D9</f>
        <v>280764</v>
      </c>
      <c r="G12" s="36"/>
      <c r="H12" s="35">
        <v>8926</v>
      </c>
      <c r="I12" s="35">
        <f>H12</f>
        <v>8926</v>
      </c>
      <c r="J12" s="35">
        <f>I12+H9</f>
        <v>318412</v>
      </c>
      <c r="K12" s="31"/>
      <c r="L12" s="37">
        <f>I12-E12</f>
        <v>3659</v>
      </c>
      <c r="M12" s="32">
        <f>L12/E12</f>
        <v>0.6947028669071578</v>
      </c>
      <c r="N12" s="37">
        <f>J12-F12</f>
        <v>37648</v>
      </c>
      <c r="O12" s="32">
        <f>N12/F12</f>
        <v>0.13409126526192816</v>
      </c>
      <c r="P12" s="33"/>
      <c r="Q12" s="37">
        <v>9031</v>
      </c>
      <c r="R12" s="37">
        <f>Q12</f>
        <v>9031</v>
      </c>
      <c r="S12" s="37">
        <f>R12+Q9</f>
        <v>262819</v>
      </c>
      <c r="U12" s="37">
        <f aca="true" t="shared" si="0" ref="U12:U27">IF(R12="","",R12-I12)</f>
        <v>105</v>
      </c>
      <c r="V12" s="32">
        <f>IF(U12="","",U12/I12)</f>
        <v>0.011763387855702443</v>
      </c>
      <c r="W12" s="37">
        <f>IF(S12="","",S12-J12)</f>
        <v>-55593</v>
      </c>
      <c r="X12" s="32">
        <f>IF(W12="","",W12/J12)</f>
        <v>-0.17459455045664107</v>
      </c>
    </row>
    <row r="13" spans="2:24" ht="16.5" customHeight="1">
      <c r="B13" s="34">
        <v>39509</v>
      </c>
      <c r="C13" s="29"/>
      <c r="D13" s="35">
        <v>5134</v>
      </c>
      <c r="E13" s="35">
        <f>E12+D13</f>
        <v>10401</v>
      </c>
      <c r="F13" s="35">
        <f>F12+D13</f>
        <v>285898</v>
      </c>
      <c r="G13" s="36"/>
      <c r="H13" s="35">
        <v>11357</v>
      </c>
      <c r="I13" s="35">
        <f>I12+H13</f>
        <v>20283</v>
      </c>
      <c r="J13" s="35">
        <f>H13+J12</f>
        <v>329769</v>
      </c>
      <c r="K13" s="31"/>
      <c r="L13" s="37">
        <f aca="true" t="shared" si="1" ref="L13:L42">I13-E13</f>
        <v>9882</v>
      </c>
      <c r="M13" s="32">
        <f aca="true" t="shared" si="2" ref="M13:M42">L13/E13</f>
        <v>0.9501009518315546</v>
      </c>
      <c r="N13" s="37">
        <f aca="true" t="shared" si="3" ref="N13:N42">J13-F13</f>
        <v>43871</v>
      </c>
      <c r="O13" s="32">
        <f aca="true" t="shared" si="4" ref="O13:O42">N13/F13</f>
        <v>0.1534498317581795</v>
      </c>
      <c r="P13" s="33"/>
      <c r="Q13" s="37">
        <v>5502</v>
      </c>
      <c r="R13" s="37">
        <f>IF(Q13&lt;1,"",R12+Q13)</f>
        <v>14533</v>
      </c>
      <c r="S13" s="37">
        <f>IF(Q13&lt;1,"",S12+Q13)</f>
        <v>268321</v>
      </c>
      <c r="U13" s="37">
        <f t="shared" si="0"/>
        <v>-5750</v>
      </c>
      <c r="V13" s="32">
        <f aca="true" t="shared" si="5" ref="V13:V42">IF(U13="","",U13/I13)</f>
        <v>-0.2834886358033821</v>
      </c>
      <c r="W13" s="37">
        <f aca="true" t="shared" si="6" ref="W13:W42">IF(S13="","",S13-J13)</f>
        <v>-61448</v>
      </c>
      <c r="X13" s="32">
        <f aca="true" t="shared" si="7" ref="X13:X42">IF(W13="","",W13/J13)</f>
        <v>-0.18633649615336798</v>
      </c>
    </row>
    <row r="14" spans="2:24" ht="16.5" customHeight="1">
      <c r="B14" s="34">
        <v>39510</v>
      </c>
      <c r="C14" s="29"/>
      <c r="D14" s="35">
        <v>9779</v>
      </c>
      <c r="E14" s="35">
        <f aca="true" t="shared" si="8" ref="E14:E42">E13+D14</f>
        <v>20180</v>
      </c>
      <c r="F14" s="35">
        <f aca="true" t="shared" si="9" ref="F14:F42">F13+D14</f>
        <v>295677</v>
      </c>
      <c r="G14" s="36"/>
      <c r="H14" s="35">
        <v>6715</v>
      </c>
      <c r="I14" s="35">
        <f aca="true" t="shared" si="10" ref="I14:I42">I13+H14</f>
        <v>26998</v>
      </c>
      <c r="J14" s="35">
        <f aca="true" t="shared" si="11" ref="J14:J42">H14+J13</f>
        <v>336484</v>
      </c>
      <c r="K14" s="31"/>
      <c r="L14" s="37">
        <f t="shared" si="1"/>
        <v>6818</v>
      </c>
      <c r="M14" s="32">
        <f t="shared" si="2"/>
        <v>0.3378592666005946</v>
      </c>
      <c r="N14" s="37">
        <f t="shared" si="3"/>
        <v>40807</v>
      </c>
      <c r="O14" s="32">
        <f t="shared" si="4"/>
        <v>0.13801208751441607</v>
      </c>
      <c r="P14" s="33"/>
      <c r="Q14" s="37">
        <v>4841</v>
      </c>
      <c r="R14" s="37">
        <f aca="true" t="shared" si="12" ref="R14:R42">IF(Q14&lt;1,"",R13+Q14)</f>
        <v>19374</v>
      </c>
      <c r="S14" s="37">
        <f aca="true" t="shared" si="13" ref="S14:S42">IF(Q14&lt;1,"",S13+Q14)</f>
        <v>273162</v>
      </c>
      <c r="U14" s="37">
        <f t="shared" si="0"/>
        <v>-7624</v>
      </c>
      <c r="V14" s="32">
        <f t="shared" si="5"/>
        <v>-0.2823912882435736</v>
      </c>
      <c r="W14" s="37">
        <f t="shared" si="6"/>
        <v>-63322</v>
      </c>
      <c r="X14" s="32">
        <f t="shared" si="7"/>
        <v>-0.18818725407448794</v>
      </c>
    </row>
    <row r="15" spans="2:24" ht="16.5" customHeight="1">
      <c r="B15" s="34">
        <v>39511</v>
      </c>
      <c r="C15" s="29"/>
      <c r="D15" s="35">
        <v>9678</v>
      </c>
      <c r="E15" s="35">
        <f t="shared" si="8"/>
        <v>29858</v>
      </c>
      <c r="F15" s="35">
        <f t="shared" si="9"/>
        <v>305355</v>
      </c>
      <c r="G15" s="36"/>
      <c r="H15" s="35">
        <v>6638</v>
      </c>
      <c r="I15" s="35">
        <f t="shared" si="10"/>
        <v>33636</v>
      </c>
      <c r="J15" s="35">
        <f t="shared" si="11"/>
        <v>343122</v>
      </c>
      <c r="K15" s="31"/>
      <c r="L15" s="37">
        <f t="shared" si="1"/>
        <v>3778</v>
      </c>
      <c r="M15" s="32">
        <f t="shared" si="2"/>
        <v>0.12653225266260298</v>
      </c>
      <c r="N15" s="37">
        <f t="shared" si="3"/>
        <v>37767</v>
      </c>
      <c r="O15" s="32">
        <f t="shared" si="4"/>
        <v>0.12368227145453653</v>
      </c>
      <c r="P15" s="33"/>
      <c r="Q15" s="37">
        <v>5493</v>
      </c>
      <c r="R15" s="37">
        <f t="shared" si="12"/>
        <v>24867</v>
      </c>
      <c r="S15" s="37">
        <f t="shared" si="13"/>
        <v>278655</v>
      </c>
      <c r="U15" s="37">
        <f t="shared" si="0"/>
        <v>-8769</v>
      </c>
      <c r="V15" s="32">
        <f t="shared" si="5"/>
        <v>-0.2607028184088477</v>
      </c>
      <c r="W15" s="37">
        <f t="shared" si="6"/>
        <v>-64467</v>
      </c>
      <c r="X15" s="32">
        <f t="shared" si="7"/>
        <v>-0.18788360991134348</v>
      </c>
    </row>
    <row r="16" spans="2:24" ht="16.5" customHeight="1">
      <c r="B16" s="34">
        <v>39512</v>
      </c>
      <c r="C16" s="29"/>
      <c r="D16" s="35">
        <v>4028</v>
      </c>
      <c r="E16" s="35">
        <f t="shared" si="8"/>
        <v>33886</v>
      </c>
      <c r="F16" s="35">
        <f t="shared" si="9"/>
        <v>309383</v>
      </c>
      <c r="G16" s="36"/>
      <c r="H16" s="35">
        <v>5798</v>
      </c>
      <c r="I16" s="35">
        <f t="shared" si="10"/>
        <v>39434</v>
      </c>
      <c r="J16" s="35">
        <f t="shared" si="11"/>
        <v>348920</v>
      </c>
      <c r="K16" s="31"/>
      <c r="L16" s="37">
        <f t="shared" si="1"/>
        <v>5548</v>
      </c>
      <c r="M16" s="32">
        <f t="shared" si="2"/>
        <v>0.16372543233193648</v>
      </c>
      <c r="N16" s="37">
        <f t="shared" si="3"/>
        <v>39537</v>
      </c>
      <c r="O16" s="32">
        <f t="shared" si="4"/>
        <v>0.12779305908857305</v>
      </c>
      <c r="P16" s="33"/>
      <c r="Q16" s="37">
        <v>3777</v>
      </c>
      <c r="R16" s="37">
        <f t="shared" si="12"/>
        <v>28644</v>
      </c>
      <c r="S16" s="37">
        <f t="shared" si="13"/>
        <v>282432</v>
      </c>
      <c r="U16" s="37">
        <f t="shared" si="0"/>
        <v>-10790</v>
      </c>
      <c r="V16" s="32">
        <f t="shared" si="5"/>
        <v>-0.27362174773038495</v>
      </c>
      <c r="W16" s="37">
        <f t="shared" si="6"/>
        <v>-66488</v>
      </c>
      <c r="X16" s="32">
        <f t="shared" si="7"/>
        <v>-0.19055370858649548</v>
      </c>
    </row>
    <row r="17" spans="2:24" ht="16.5" customHeight="1">
      <c r="B17" s="34">
        <v>39513</v>
      </c>
      <c r="C17" s="29"/>
      <c r="D17" s="35">
        <v>5702</v>
      </c>
      <c r="E17" s="35">
        <f t="shared" si="8"/>
        <v>39588</v>
      </c>
      <c r="F17" s="35">
        <f t="shared" si="9"/>
        <v>315085</v>
      </c>
      <c r="G17" s="36"/>
      <c r="H17" s="35">
        <v>6897</v>
      </c>
      <c r="I17" s="35">
        <f t="shared" si="10"/>
        <v>46331</v>
      </c>
      <c r="J17" s="35">
        <f t="shared" si="11"/>
        <v>355817</v>
      </c>
      <c r="K17" s="31"/>
      <c r="L17" s="37">
        <f t="shared" si="1"/>
        <v>6743</v>
      </c>
      <c r="M17" s="32">
        <f t="shared" si="2"/>
        <v>0.17032939274527634</v>
      </c>
      <c r="N17" s="37">
        <f t="shared" si="3"/>
        <v>40732</v>
      </c>
      <c r="O17" s="32">
        <f t="shared" si="4"/>
        <v>0.12927305330307695</v>
      </c>
      <c r="P17" s="33"/>
      <c r="Q17" s="37">
        <v>6335</v>
      </c>
      <c r="R17" s="37">
        <f t="shared" si="12"/>
        <v>34979</v>
      </c>
      <c r="S17" s="37">
        <f t="shared" si="13"/>
        <v>288767</v>
      </c>
      <c r="U17" s="37">
        <f t="shared" si="0"/>
        <v>-11352</v>
      </c>
      <c r="V17" s="32">
        <f t="shared" si="5"/>
        <v>-0.245019533357795</v>
      </c>
      <c r="W17" s="37">
        <f t="shared" si="6"/>
        <v>-67050</v>
      </c>
      <c r="X17" s="32">
        <f t="shared" si="7"/>
        <v>-0.1884395630338067</v>
      </c>
    </row>
    <row r="18" spans="2:24" ht="16.5" customHeight="1">
      <c r="B18" s="34">
        <v>39514</v>
      </c>
      <c r="C18" s="29"/>
      <c r="D18" s="35">
        <v>3893</v>
      </c>
      <c r="E18" s="35">
        <f t="shared" si="8"/>
        <v>43481</v>
      </c>
      <c r="F18" s="35">
        <f t="shared" si="9"/>
        <v>318978</v>
      </c>
      <c r="G18" s="36"/>
      <c r="H18" s="35">
        <v>7564</v>
      </c>
      <c r="I18" s="35">
        <f t="shared" si="10"/>
        <v>53895</v>
      </c>
      <c r="J18" s="35">
        <f t="shared" si="11"/>
        <v>363381</v>
      </c>
      <c r="K18" s="31"/>
      <c r="L18" s="37">
        <f t="shared" si="1"/>
        <v>10414</v>
      </c>
      <c r="M18" s="32">
        <f t="shared" si="2"/>
        <v>0.23950691106460292</v>
      </c>
      <c r="N18" s="37">
        <f t="shared" si="3"/>
        <v>44403</v>
      </c>
      <c r="O18" s="32">
        <f t="shared" si="4"/>
        <v>0.13920395763971183</v>
      </c>
      <c r="P18" s="33"/>
      <c r="Q18" s="37">
        <v>9033</v>
      </c>
      <c r="R18" s="37">
        <f t="shared" si="12"/>
        <v>44012</v>
      </c>
      <c r="S18" s="37">
        <f t="shared" si="13"/>
        <v>297800</v>
      </c>
      <c r="U18" s="37">
        <f t="shared" si="0"/>
        <v>-9883</v>
      </c>
      <c r="V18" s="32">
        <f t="shared" si="5"/>
        <v>-0.18337508117636145</v>
      </c>
      <c r="W18" s="37">
        <f t="shared" si="6"/>
        <v>-65581</v>
      </c>
      <c r="X18" s="32">
        <f t="shared" si="7"/>
        <v>-0.180474488209345</v>
      </c>
    </row>
    <row r="19" spans="2:24" ht="16.5" customHeight="1">
      <c r="B19" s="34">
        <v>39515</v>
      </c>
      <c r="C19" s="29"/>
      <c r="D19" s="35">
        <v>5866</v>
      </c>
      <c r="E19" s="35">
        <f t="shared" si="8"/>
        <v>49347</v>
      </c>
      <c r="F19" s="35">
        <f t="shared" si="9"/>
        <v>324844</v>
      </c>
      <c r="G19" s="36"/>
      <c r="H19" s="35">
        <v>11353</v>
      </c>
      <c r="I19" s="35">
        <f t="shared" si="10"/>
        <v>65248</v>
      </c>
      <c r="J19" s="35">
        <f t="shared" si="11"/>
        <v>374734</v>
      </c>
      <c r="K19" s="31"/>
      <c r="L19" s="37">
        <f t="shared" si="1"/>
        <v>15901</v>
      </c>
      <c r="M19" s="32">
        <f t="shared" si="2"/>
        <v>0.32222830161914606</v>
      </c>
      <c r="N19" s="37">
        <f t="shared" si="3"/>
        <v>49890</v>
      </c>
      <c r="O19" s="32">
        <f t="shared" si="4"/>
        <v>0.15358141138515718</v>
      </c>
      <c r="P19" s="33"/>
      <c r="Q19" s="37">
        <v>8784</v>
      </c>
      <c r="R19" s="37">
        <f t="shared" si="12"/>
        <v>52796</v>
      </c>
      <c r="S19" s="37">
        <f t="shared" si="13"/>
        <v>306584</v>
      </c>
      <c r="U19" s="37">
        <f t="shared" si="0"/>
        <v>-12452</v>
      </c>
      <c r="V19" s="32">
        <f t="shared" si="5"/>
        <v>-0.19084109857773418</v>
      </c>
      <c r="W19" s="37">
        <f t="shared" si="6"/>
        <v>-68150</v>
      </c>
      <c r="X19" s="32">
        <f t="shared" si="7"/>
        <v>-0.18186233434916502</v>
      </c>
    </row>
    <row r="20" spans="2:24" ht="16.5" customHeight="1">
      <c r="B20" s="34">
        <v>39516</v>
      </c>
      <c r="C20" s="29"/>
      <c r="D20" s="35">
        <v>5614</v>
      </c>
      <c r="E20" s="35">
        <f t="shared" si="8"/>
        <v>54961</v>
      </c>
      <c r="F20" s="35">
        <f t="shared" si="9"/>
        <v>330458</v>
      </c>
      <c r="G20" s="36"/>
      <c r="H20" s="35">
        <v>12360</v>
      </c>
      <c r="I20" s="35">
        <f t="shared" si="10"/>
        <v>77608</v>
      </c>
      <c r="J20" s="35">
        <f t="shared" si="11"/>
        <v>387094</v>
      </c>
      <c r="K20" s="31"/>
      <c r="L20" s="37">
        <f t="shared" si="1"/>
        <v>22647</v>
      </c>
      <c r="M20" s="32">
        <f t="shared" si="2"/>
        <v>0.4120558214006295</v>
      </c>
      <c r="N20" s="37">
        <f t="shared" si="3"/>
        <v>56636</v>
      </c>
      <c r="O20" s="32">
        <f t="shared" si="4"/>
        <v>0.17138637890442962</v>
      </c>
      <c r="P20" s="33"/>
      <c r="Q20" s="37">
        <v>4529</v>
      </c>
      <c r="R20" s="37">
        <f t="shared" si="12"/>
        <v>57325</v>
      </c>
      <c r="S20" s="37">
        <f t="shared" si="13"/>
        <v>311113</v>
      </c>
      <c r="U20" s="37">
        <f t="shared" si="0"/>
        <v>-20283</v>
      </c>
      <c r="V20" s="32">
        <f t="shared" si="5"/>
        <v>-0.26135192248221834</v>
      </c>
      <c r="W20" s="37">
        <f t="shared" si="6"/>
        <v>-75981</v>
      </c>
      <c r="X20" s="32">
        <f t="shared" si="7"/>
        <v>-0.1962856567138731</v>
      </c>
    </row>
    <row r="21" spans="2:24" ht="16.5" customHeight="1">
      <c r="B21" s="34">
        <v>39517</v>
      </c>
      <c r="C21" s="29"/>
      <c r="D21" s="35">
        <v>10165</v>
      </c>
      <c r="E21" s="35">
        <f t="shared" si="8"/>
        <v>65126</v>
      </c>
      <c r="F21" s="35">
        <f t="shared" si="9"/>
        <v>340623</v>
      </c>
      <c r="G21" s="36"/>
      <c r="H21" s="35">
        <v>7987</v>
      </c>
      <c r="I21" s="35">
        <f t="shared" si="10"/>
        <v>85595</v>
      </c>
      <c r="J21" s="35">
        <f t="shared" si="11"/>
        <v>395081</v>
      </c>
      <c r="K21" s="31"/>
      <c r="L21" s="37">
        <f t="shared" si="1"/>
        <v>20469</v>
      </c>
      <c r="M21" s="32">
        <f t="shared" si="2"/>
        <v>0.3142984368762092</v>
      </c>
      <c r="N21" s="37">
        <f t="shared" si="3"/>
        <v>54458</v>
      </c>
      <c r="O21" s="32">
        <f t="shared" si="4"/>
        <v>0.15987763597878005</v>
      </c>
      <c r="P21" s="33"/>
      <c r="Q21" s="37">
        <v>5709</v>
      </c>
      <c r="R21" s="37">
        <f t="shared" si="12"/>
        <v>63034</v>
      </c>
      <c r="S21" s="37">
        <f t="shared" si="13"/>
        <v>316822</v>
      </c>
      <c r="U21" s="37">
        <f t="shared" si="0"/>
        <v>-22561</v>
      </c>
      <c r="V21" s="32">
        <f t="shared" si="5"/>
        <v>-0.2635784800514049</v>
      </c>
      <c r="W21" s="37">
        <f t="shared" si="6"/>
        <v>-78259</v>
      </c>
      <c r="X21" s="32">
        <f t="shared" si="7"/>
        <v>-0.1980834309926319</v>
      </c>
    </row>
    <row r="22" spans="2:24" ht="16.5" customHeight="1">
      <c r="B22" s="34">
        <v>39518</v>
      </c>
      <c r="C22" s="29"/>
      <c r="D22" s="35">
        <v>9907</v>
      </c>
      <c r="E22" s="35">
        <f t="shared" si="8"/>
        <v>75033</v>
      </c>
      <c r="F22" s="35">
        <f t="shared" si="9"/>
        <v>350530</v>
      </c>
      <c r="G22" s="36"/>
      <c r="H22" s="35">
        <v>8398</v>
      </c>
      <c r="I22" s="35">
        <f t="shared" si="10"/>
        <v>93993</v>
      </c>
      <c r="J22" s="35">
        <f t="shared" si="11"/>
        <v>403479</v>
      </c>
      <c r="K22" s="31"/>
      <c r="L22" s="37">
        <f t="shared" si="1"/>
        <v>18960</v>
      </c>
      <c r="M22" s="32">
        <f t="shared" si="2"/>
        <v>0.25268881692055495</v>
      </c>
      <c r="N22" s="37">
        <f t="shared" si="3"/>
        <v>52949</v>
      </c>
      <c r="O22" s="32">
        <f t="shared" si="4"/>
        <v>0.15105411804981028</v>
      </c>
      <c r="P22" s="33"/>
      <c r="Q22" s="37">
        <v>6914</v>
      </c>
      <c r="R22" s="37">
        <f t="shared" si="12"/>
        <v>69948</v>
      </c>
      <c r="S22" s="37">
        <f t="shared" si="13"/>
        <v>323736</v>
      </c>
      <c r="U22" s="37">
        <f t="shared" si="0"/>
        <v>-24045</v>
      </c>
      <c r="V22" s="32">
        <f t="shared" si="5"/>
        <v>-0.2558169225367847</v>
      </c>
      <c r="W22" s="37">
        <f t="shared" si="6"/>
        <v>-79743</v>
      </c>
      <c r="X22" s="32">
        <f t="shared" si="7"/>
        <v>-0.19763853880871124</v>
      </c>
    </row>
    <row r="23" spans="2:24" ht="16.5" customHeight="1">
      <c r="B23" s="34">
        <v>39519</v>
      </c>
      <c r="C23" s="29"/>
      <c r="D23" s="35">
        <v>3882</v>
      </c>
      <c r="E23" s="35">
        <f t="shared" si="8"/>
        <v>78915</v>
      </c>
      <c r="F23" s="35">
        <f t="shared" si="9"/>
        <v>354412</v>
      </c>
      <c r="G23" s="36"/>
      <c r="H23" s="35">
        <v>7054</v>
      </c>
      <c r="I23" s="35">
        <f t="shared" si="10"/>
        <v>101047</v>
      </c>
      <c r="J23" s="35">
        <f t="shared" si="11"/>
        <v>410533</v>
      </c>
      <c r="K23" s="31"/>
      <c r="L23" s="37">
        <f t="shared" si="1"/>
        <v>22132</v>
      </c>
      <c r="M23" s="32">
        <f t="shared" si="2"/>
        <v>0.28045365266425903</v>
      </c>
      <c r="N23" s="37">
        <f t="shared" si="3"/>
        <v>56121</v>
      </c>
      <c r="O23" s="32">
        <f t="shared" si="4"/>
        <v>0.15834960441520038</v>
      </c>
      <c r="P23" s="33"/>
      <c r="Q23" s="37">
        <v>3753</v>
      </c>
      <c r="R23" s="37">
        <f t="shared" si="12"/>
        <v>73701</v>
      </c>
      <c r="S23" s="37">
        <f t="shared" si="13"/>
        <v>327489</v>
      </c>
      <c r="U23" s="37">
        <f t="shared" si="0"/>
        <v>-27346</v>
      </c>
      <c r="V23" s="32">
        <f t="shared" si="5"/>
        <v>-0.2706265401248924</v>
      </c>
      <c r="W23" s="37">
        <f t="shared" si="6"/>
        <v>-83044</v>
      </c>
      <c r="X23" s="32">
        <f t="shared" si="7"/>
        <v>-0.2022833730784127</v>
      </c>
    </row>
    <row r="24" spans="2:24" ht="16.5" customHeight="1">
      <c r="B24" s="34">
        <v>39520</v>
      </c>
      <c r="C24" s="29"/>
      <c r="D24" s="35">
        <v>6989</v>
      </c>
      <c r="E24" s="35">
        <f t="shared" si="8"/>
        <v>85904</v>
      </c>
      <c r="F24" s="35">
        <f t="shared" si="9"/>
        <v>361401</v>
      </c>
      <c r="G24" s="36"/>
      <c r="H24" s="35">
        <v>9118</v>
      </c>
      <c r="I24" s="35">
        <f t="shared" si="10"/>
        <v>110165</v>
      </c>
      <c r="J24" s="35">
        <f t="shared" si="11"/>
        <v>419651</v>
      </c>
      <c r="K24" s="31"/>
      <c r="L24" s="37">
        <f t="shared" si="1"/>
        <v>24261</v>
      </c>
      <c r="M24" s="32">
        <f t="shared" si="2"/>
        <v>0.2824199105978767</v>
      </c>
      <c r="N24" s="37">
        <f t="shared" si="3"/>
        <v>58250</v>
      </c>
      <c r="O24" s="32">
        <f t="shared" si="4"/>
        <v>0.16117830332511532</v>
      </c>
      <c r="P24" s="33"/>
      <c r="Q24" s="37">
        <v>7003</v>
      </c>
      <c r="R24" s="37">
        <f t="shared" si="12"/>
        <v>80704</v>
      </c>
      <c r="S24" s="37">
        <f t="shared" si="13"/>
        <v>334492</v>
      </c>
      <c r="U24" s="37">
        <f t="shared" si="0"/>
        <v>-29461</v>
      </c>
      <c r="V24" s="32">
        <f t="shared" si="5"/>
        <v>-0.26742613352698225</v>
      </c>
      <c r="W24" s="37">
        <f t="shared" si="6"/>
        <v>-85159</v>
      </c>
      <c r="X24" s="32">
        <f t="shared" si="7"/>
        <v>-0.20292814743679868</v>
      </c>
    </row>
    <row r="25" spans="2:24" ht="16.5" customHeight="1">
      <c r="B25" s="34">
        <v>39521</v>
      </c>
      <c r="C25" s="29"/>
      <c r="D25" s="35">
        <v>4187</v>
      </c>
      <c r="E25" s="35">
        <f t="shared" si="8"/>
        <v>90091</v>
      </c>
      <c r="F25" s="35">
        <f t="shared" si="9"/>
        <v>365588</v>
      </c>
      <c r="G25" s="36"/>
      <c r="H25" s="35">
        <v>10094</v>
      </c>
      <c r="I25" s="35">
        <f t="shared" si="10"/>
        <v>120259</v>
      </c>
      <c r="J25" s="35">
        <f t="shared" si="11"/>
        <v>429745</v>
      </c>
      <c r="K25" s="31"/>
      <c r="L25" s="37">
        <f t="shared" si="1"/>
        <v>30168</v>
      </c>
      <c r="M25" s="32">
        <f t="shared" si="2"/>
        <v>0.3348614178996792</v>
      </c>
      <c r="N25" s="37">
        <f t="shared" si="3"/>
        <v>64157</v>
      </c>
      <c r="O25" s="32">
        <f t="shared" si="4"/>
        <v>0.17548989572961912</v>
      </c>
      <c r="P25" s="33"/>
      <c r="Q25" s="37">
        <v>9163</v>
      </c>
      <c r="R25" s="37">
        <f t="shared" si="12"/>
        <v>89867</v>
      </c>
      <c r="S25" s="37">
        <f t="shared" si="13"/>
        <v>343655</v>
      </c>
      <c r="U25" s="37">
        <f t="shared" si="0"/>
        <v>-30392</v>
      </c>
      <c r="V25" s="32">
        <f t="shared" si="5"/>
        <v>-0.25272121005496473</v>
      </c>
      <c r="W25" s="37">
        <f t="shared" si="6"/>
        <v>-86090</v>
      </c>
      <c r="X25" s="32">
        <f t="shared" si="7"/>
        <v>-0.20032810154859276</v>
      </c>
    </row>
    <row r="26" spans="2:24" ht="16.5" customHeight="1">
      <c r="B26" s="34">
        <v>39522</v>
      </c>
      <c r="C26" s="29"/>
      <c r="D26" s="35">
        <v>5991</v>
      </c>
      <c r="E26" s="35">
        <f t="shared" si="8"/>
        <v>96082</v>
      </c>
      <c r="F26" s="35">
        <f t="shared" si="9"/>
        <v>371579</v>
      </c>
      <c r="G26" s="36"/>
      <c r="H26" s="35">
        <v>12682</v>
      </c>
      <c r="I26" s="35">
        <f t="shared" si="10"/>
        <v>132941</v>
      </c>
      <c r="J26" s="35">
        <f t="shared" si="11"/>
        <v>442427</v>
      </c>
      <c r="K26" s="31"/>
      <c r="L26" s="37">
        <f t="shared" si="1"/>
        <v>36859</v>
      </c>
      <c r="M26" s="32">
        <f t="shared" si="2"/>
        <v>0.38362024104410813</v>
      </c>
      <c r="N26" s="37">
        <f t="shared" si="3"/>
        <v>70848</v>
      </c>
      <c r="O26" s="32">
        <f t="shared" si="4"/>
        <v>0.1906673950896041</v>
      </c>
      <c r="P26" s="33"/>
      <c r="Q26" s="37">
        <v>10165</v>
      </c>
      <c r="R26" s="37">
        <f t="shared" si="12"/>
        <v>100032</v>
      </c>
      <c r="S26" s="37">
        <f t="shared" si="13"/>
        <v>353820</v>
      </c>
      <c r="U26" s="37">
        <f t="shared" si="0"/>
        <v>-32909</v>
      </c>
      <c r="V26" s="32">
        <f t="shared" si="5"/>
        <v>-0.24754590382199623</v>
      </c>
      <c r="W26" s="37">
        <f t="shared" si="6"/>
        <v>-88607</v>
      </c>
      <c r="X26" s="32">
        <f t="shared" si="7"/>
        <v>-0.20027484760197728</v>
      </c>
    </row>
    <row r="27" spans="2:24" ht="16.5" customHeight="1">
      <c r="B27" s="34">
        <v>39523</v>
      </c>
      <c r="C27" s="29"/>
      <c r="D27" s="35">
        <v>6383</v>
      </c>
      <c r="E27" s="35">
        <f t="shared" si="8"/>
        <v>102465</v>
      </c>
      <c r="F27" s="35">
        <f t="shared" si="9"/>
        <v>377962</v>
      </c>
      <c r="G27" s="36"/>
      <c r="H27" s="35">
        <v>15747</v>
      </c>
      <c r="I27" s="35">
        <f t="shared" si="10"/>
        <v>148688</v>
      </c>
      <c r="J27" s="35">
        <f t="shared" si="11"/>
        <v>458174</v>
      </c>
      <c r="K27" s="31"/>
      <c r="L27" s="37">
        <f t="shared" si="1"/>
        <v>46223</v>
      </c>
      <c r="M27" s="32">
        <f t="shared" si="2"/>
        <v>0.45111013516810616</v>
      </c>
      <c r="N27" s="37">
        <f t="shared" si="3"/>
        <v>80212</v>
      </c>
      <c r="O27" s="32">
        <f t="shared" si="4"/>
        <v>0.21222239272731122</v>
      </c>
      <c r="P27" s="33"/>
      <c r="Q27" s="37">
        <v>5884</v>
      </c>
      <c r="R27" s="37">
        <f t="shared" si="12"/>
        <v>105916</v>
      </c>
      <c r="S27" s="37">
        <f t="shared" si="13"/>
        <v>359704</v>
      </c>
      <c r="U27" s="37">
        <f t="shared" si="0"/>
        <v>-42772</v>
      </c>
      <c r="V27" s="32">
        <f t="shared" si="5"/>
        <v>-0.2876627569138061</v>
      </c>
      <c r="W27" s="37">
        <f t="shared" si="6"/>
        <v>-98470</v>
      </c>
      <c r="X27" s="32">
        <f t="shared" si="7"/>
        <v>-0.21491834979723862</v>
      </c>
    </row>
    <row r="28" spans="2:24" ht="16.5" customHeight="1">
      <c r="B28" s="34">
        <v>39524</v>
      </c>
      <c r="C28" s="29"/>
      <c r="D28" s="35">
        <v>11443</v>
      </c>
      <c r="E28" s="35">
        <f t="shared" si="8"/>
        <v>113908</v>
      </c>
      <c r="F28" s="35">
        <f t="shared" si="9"/>
        <v>389405</v>
      </c>
      <c r="G28" s="36"/>
      <c r="H28" s="35">
        <v>10223</v>
      </c>
      <c r="I28" s="35">
        <f t="shared" si="10"/>
        <v>158911</v>
      </c>
      <c r="J28" s="35">
        <f t="shared" si="11"/>
        <v>468397</v>
      </c>
      <c r="K28" s="31"/>
      <c r="L28" s="37">
        <f t="shared" si="1"/>
        <v>45003</v>
      </c>
      <c r="M28" s="32">
        <f t="shared" si="2"/>
        <v>0.3950819959967693</v>
      </c>
      <c r="N28" s="37">
        <f t="shared" si="3"/>
        <v>78992</v>
      </c>
      <c r="O28" s="32">
        <f t="shared" si="4"/>
        <v>0.20285307071044287</v>
      </c>
      <c r="P28" s="33"/>
      <c r="Q28" s="37">
        <v>6072</v>
      </c>
      <c r="R28" s="37">
        <f t="shared" si="12"/>
        <v>111988</v>
      </c>
      <c r="S28" s="37">
        <f t="shared" si="13"/>
        <v>365776</v>
      </c>
      <c r="U28" s="37">
        <f aca="true" t="shared" si="14" ref="U28:U42">IF(R28="","",R28-I28)</f>
        <v>-46923</v>
      </c>
      <c r="V28" s="32">
        <f t="shared" si="5"/>
        <v>-0.2952784892172348</v>
      </c>
      <c r="W28" s="37">
        <f t="shared" si="6"/>
        <v>-102621</v>
      </c>
      <c r="X28" s="32">
        <f t="shared" si="7"/>
        <v>-0.21908978921726655</v>
      </c>
    </row>
    <row r="29" spans="2:24" ht="16.5" customHeight="1">
      <c r="B29" s="34">
        <v>39525</v>
      </c>
      <c r="C29" s="29"/>
      <c r="D29" s="35">
        <v>10396</v>
      </c>
      <c r="E29" s="35">
        <f t="shared" si="8"/>
        <v>124304</v>
      </c>
      <c r="F29" s="35">
        <f t="shared" si="9"/>
        <v>399801</v>
      </c>
      <c r="G29" s="36"/>
      <c r="H29" s="35">
        <v>10925</v>
      </c>
      <c r="I29" s="35">
        <f t="shared" si="10"/>
        <v>169836</v>
      </c>
      <c r="J29" s="35">
        <f t="shared" si="11"/>
        <v>479322</v>
      </c>
      <c r="K29" s="31"/>
      <c r="L29" s="37">
        <f t="shared" si="1"/>
        <v>45532</v>
      </c>
      <c r="M29" s="32">
        <f t="shared" si="2"/>
        <v>0.36629553353069894</v>
      </c>
      <c r="N29" s="37">
        <f t="shared" si="3"/>
        <v>79521</v>
      </c>
      <c r="O29" s="32">
        <f t="shared" si="4"/>
        <v>0.19890145347310287</v>
      </c>
      <c r="P29" s="33"/>
      <c r="Q29" s="37">
        <v>7566</v>
      </c>
      <c r="R29" s="37">
        <f t="shared" si="12"/>
        <v>119554</v>
      </c>
      <c r="S29" s="37">
        <f t="shared" si="13"/>
        <v>373342</v>
      </c>
      <c r="U29" s="37">
        <f t="shared" si="14"/>
        <v>-50282</v>
      </c>
      <c r="V29" s="32">
        <f t="shared" si="5"/>
        <v>-0.29606208342165385</v>
      </c>
      <c r="W29" s="37">
        <f t="shared" si="6"/>
        <v>-105980</v>
      </c>
      <c r="X29" s="32">
        <f t="shared" si="7"/>
        <v>-0.221103976032813</v>
      </c>
    </row>
    <row r="30" spans="2:24" ht="16.5" customHeight="1">
      <c r="B30" s="34">
        <v>39526</v>
      </c>
      <c r="C30" s="29"/>
      <c r="D30" s="35">
        <v>5727</v>
      </c>
      <c r="E30" s="35">
        <f t="shared" si="8"/>
        <v>130031</v>
      </c>
      <c r="F30" s="35">
        <f t="shared" si="9"/>
        <v>405528</v>
      </c>
      <c r="G30" s="36"/>
      <c r="H30" s="35">
        <v>8212</v>
      </c>
      <c r="I30" s="35">
        <f t="shared" si="10"/>
        <v>178048</v>
      </c>
      <c r="J30" s="35">
        <f t="shared" si="11"/>
        <v>487534</v>
      </c>
      <c r="K30" s="31"/>
      <c r="L30" s="37">
        <f t="shared" si="1"/>
        <v>48017</v>
      </c>
      <c r="M30" s="32">
        <f t="shared" si="2"/>
        <v>0.3692734809391607</v>
      </c>
      <c r="N30" s="37">
        <f t="shared" si="3"/>
        <v>82006</v>
      </c>
      <c r="O30" s="32">
        <f t="shared" si="4"/>
        <v>0.20222031524333708</v>
      </c>
      <c r="P30" s="33"/>
      <c r="Q30" s="40">
        <v>5727</v>
      </c>
      <c r="R30" s="37">
        <f t="shared" si="12"/>
        <v>125281</v>
      </c>
      <c r="S30" s="37">
        <f t="shared" si="13"/>
        <v>379069</v>
      </c>
      <c r="U30" s="37">
        <f t="shared" si="14"/>
        <v>-52767</v>
      </c>
      <c r="V30" s="32">
        <f t="shared" si="5"/>
        <v>-0.2963639018691589</v>
      </c>
      <c r="W30" s="37">
        <f t="shared" si="6"/>
        <v>-108465</v>
      </c>
      <c r="X30" s="32">
        <f t="shared" si="7"/>
        <v>-0.22247679136224346</v>
      </c>
    </row>
    <row r="31" spans="2:24" ht="16.5" customHeight="1">
      <c r="B31" s="34">
        <v>39527</v>
      </c>
      <c r="C31" s="29"/>
      <c r="D31" s="35">
        <v>8746</v>
      </c>
      <c r="E31" s="35">
        <f t="shared" si="8"/>
        <v>138777</v>
      </c>
      <c r="F31" s="35">
        <f t="shared" si="9"/>
        <v>414274</v>
      </c>
      <c r="G31" s="36"/>
      <c r="H31" s="35">
        <v>10170</v>
      </c>
      <c r="I31" s="35">
        <f t="shared" si="10"/>
        <v>188218</v>
      </c>
      <c r="J31" s="35">
        <f t="shared" si="11"/>
        <v>497704</v>
      </c>
      <c r="K31" s="31"/>
      <c r="L31" s="37">
        <f t="shared" si="1"/>
        <v>49441</v>
      </c>
      <c r="M31" s="32">
        <f t="shared" si="2"/>
        <v>0.3562622048322128</v>
      </c>
      <c r="N31" s="37">
        <f t="shared" si="3"/>
        <v>83430</v>
      </c>
      <c r="O31" s="32">
        <f t="shared" si="4"/>
        <v>0.20138845305281045</v>
      </c>
      <c r="P31" s="33"/>
      <c r="Q31" s="40">
        <v>9126</v>
      </c>
      <c r="R31" s="37">
        <f>IF(Q31&lt;1,"",R30+Q31)</f>
        <v>134407</v>
      </c>
      <c r="S31" s="37">
        <f>IF(Q31&lt;1,"",S30+Q31)</f>
        <v>388195</v>
      </c>
      <c r="U31" s="37">
        <f t="shared" si="14"/>
        <v>-53811</v>
      </c>
      <c r="V31" s="32">
        <f t="shared" si="5"/>
        <v>-0.2858972043056456</v>
      </c>
      <c r="W31" s="37">
        <f t="shared" si="6"/>
        <v>-109509</v>
      </c>
      <c r="X31" s="32">
        <f t="shared" si="7"/>
        <v>-0.2200283702763088</v>
      </c>
    </row>
    <row r="32" spans="2:24" ht="16.5" customHeight="1">
      <c r="B32" s="34">
        <v>39528</v>
      </c>
      <c r="C32" s="29"/>
      <c r="D32" s="35">
        <v>4621</v>
      </c>
      <c r="E32" s="35">
        <f t="shared" si="8"/>
        <v>143398</v>
      </c>
      <c r="F32" s="35">
        <f t="shared" si="9"/>
        <v>418895</v>
      </c>
      <c r="G32" s="36"/>
      <c r="H32" s="35">
        <v>11657</v>
      </c>
      <c r="I32" s="35">
        <f t="shared" si="10"/>
        <v>199875</v>
      </c>
      <c r="J32" s="35">
        <f t="shared" si="11"/>
        <v>509361</v>
      </c>
      <c r="K32" s="31"/>
      <c r="L32" s="37">
        <f t="shared" si="1"/>
        <v>56477</v>
      </c>
      <c r="M32" s="32">
        <f t="shared" si="2"/>
        <v>0.39384789188133723</v>
      </c>
      <c r="N32" s="37">
        <f t="shared" si="3"/>
        <v>90466</v>
      </c>
      <c r="O32" s="32">
        <f t="shared" si="4"/>
        <v>0.2159634275892527</v>
      </c>
      <c r="P32" s="33"/>
      <c r="Q32" s="40">
        <v>11380</v>
      </c>
      <c r="R32" s="37">
        <f>IF(Q32&lt;1,"",R31+Q32)</f>
        <v>145787</v>
      </c>
      <c r="S32" s="37">
        <f>IF(Q32&lt;1,"",S31+Q32)</f>
        <v>399575</v>
      </c>
      <c r="U32" s="37">
        <f t="shared" si="14"/>
        <v>-54088</v>
      </c>
      <c r="V32" s="32">
        <f t="shared" si="5"/>
        <v>-0.2706091307066917</v>
      </c>
      <c r="W32" s="37">
        <f t="shared" si="6"/>
        <v>-109786</v>
      </c>
      <c r="X32" s="32">
        <f t="shared" si="7"/>
        <v>-0.21553672150007558</v>
      </c>
    </row>
    <row r="33" spans="2:24" ht="16.5" customHeight="1">
      <c r="B33" s="34">
        <v>39529</v>
      </c>
      <c r="C33" s="29"/>
      <c r="D33" s="35">
        <v>7554</v>
      </c>
      <c r="E33" s="35">
        <f t="shared" si="8"/>
        <v>150952</v>
      </c>
      <c r="F33" s="35">
        <f t="shared" si="9"/>
        <v>426449</v>
      </c>
      <c r="G33" s="36"/>
      <c r="H33" s="35">
        <v>13503</v>
      </c>
      <c r="I33" s="35">
        <f t="shared" si="10"/>
        <v>213378</v>
      </c>
      <c r="J33" s="35">
        <f t="shared" si="11"/>
        <v>522864</v>
      </c>
      <c r="K33" s="31"/>
      <c r="L33" s="37">
        <f t="shared" si="1"/>
        <v>62426</v>
      </c>
      <c r="M33" s="32">
        <f t="shared" si="2"/>
        <v>0.41354867772536963</v>
      </c>
      <c r="N33" s="37">
        <f t="shared" si="3"/>
        <v>96415</v>
      </c>
      <c r="O33" s="32">
        <f t="shared" si="4"/>
        <v>0.22608799645444122</v>
      </c>
      <c r="P33" s="33"/>
      <c r="Q33" s="40">
        <v>10150</v>
      </c>
      <c r="R33" s="37">
        <f>IF(Q33&lt;1,"",R32+Q33)</f>
        <v>155937</v>
      </c>
      <c r="S33" s="37">
        <f>IF(Q33&lt;1,"",S32+Q33)</f>
        <v>409725</v>
      </c>
      <c r="U33" s="37">
        <f t="shared" si="14"/>
        <v>-57441</v>
      </c>
      <c r="V33" s="32">
        <f t="shared" si="5"/>
        <v>-0.2691983241008914</v>
      </c>
      <c r="W33" s="37">
        <f t="shared" si="6"/>
        <v>-113139</v>
      </c>
      <c r="X33" s="32">
        <f t="shared" si="7"/>
        <v>-0.2163832277609474</v>
      </c>
    </row>
    <row r="34" spans="2:24" ht="16.5" customHeight="1">
      <c r="B34" s="34">
        <v>39530</v>
      </c>
      <c r="C34" s="29"/>
      <c r="D34" s="35">
        <v>8183</v>
      </c>
      <c r="E34" s="35">
        <f t="shared" si="8"/>
        <v>159135</v>
      </c>
      <c r="F34" s="35">
        <f t="shared" si="9"/>
        <v>434632</v>
      </c>
      <c r="G34" s="36"/>
      <c r="H34" s="35">
        <v>16131</v>
      </c>
      <c r="I34" s="35">
        <f t="shared" si="10"/>
        <v>229509</v>
      </c>
      <c r="J34" s="35">
        <f t="shared" si="11"/>
        <v>538995</v>
      </c>
      <c r="K34" s="31"/>
      <c r="L34" s="37">
        <f t="shared" si="1"/>
        <v>70374</v>
      </c>
      <c r="M34" s="32">
        <f t="shared" si="2"/>
        <v>0.44222829672919217</v>
      </c>
      <c r="N34" s="37">
        <f t="shared" si="3"/>
        <v>104363</v>
      </c>
      <c r="O34" s="32">
        <f t="shared" si="4"/>
        <v>0.24011807690183878</v>
      </c>
      <c r="P34" s="33"/>
      <c r="Q34" s="37">
        <v>7200</v>
      </c>
      <c r="R34" s="37">
        <f>IF(Q34&lt;1,"",R33+Q34)</f>
        <v>163137</v>
      </c>
      <c r="S34" s="37">
        <f>IF(Q34&lt;1,"",S33+Q34)</f>
        <v>416925</v>
      </c>
      <c r="U34" s="37">
        <f t="shared" si="14"/>
        <v>-66372</v>
      </c>
      <c r="V34" s="32">
        <f t="shared" si="5"/>
        <v>-0.2891912735448283</v>
      </c>
      <c r="W34" s="37">
        <f t="shared" si="6"/>
        <v>-122070</v>
      </c>
      <c r="X34" s="32">
        <f t="shared" si="7"/>
        <v>-0.22647705451813097</v>
      </c>
    </row>
    <row r="35" spans="2:24" ht="16.5" customHeight="1">
      <c r="B35" s="34">
        <v>39531</v>
      </c>
      <c r="C35" s="29"/>
      <c r="D35" s="35">
        <v>13061</v>
      </c>
      <c r="E35" s="35">
        <f t="shared" si="8"/>
        <v>172196</v>
      </c>
      <c r="F35" s="35">
        <f t="shared" si="9"/>
        <v>447693</v>
      </c>
      <c r="G35" s="36"/>
      <c r="H35" s="35">
        <v>10204</v>
      </c>
      <c r="I35" s="35">
        <f t="shared" si="10"/>
        <v>239713</v>
      </c>
      <c r="J35" s="35">
        <f t="shared" si="11"/>
        <v>549199</v>
      </c>
      <c r="K35" s="31"/>
      <c r="L35" s="37">
        <f t="shared" si="1"/>
        <v>67517</v>
      </c>
      <c r="M35" s="32">
        <f t="shared" si="2"/>
        <v>0.39209389300564473</v>
      </c>
      <c r="N35" s="37">
        <f t="shared" si="3"/>
        <v>101506</v>
      </c>
      <c r="O35" s="32">
        <f t="shared" si="4"/>
        <v>0.22673126450491743</v>
      </c>
      <c r="P35" s="33"/>
      <c r="Q35" s="37">
        <v>8582</v>
      </c>
      <c r="R35" s="37">
        <f t="shared" si="12"/>
        <v>171719</v>
      </c>
      <c r="S35" s="37">
        <f t="shared" si="13"/>
        <v>425507</v>
      </c>
      <c r="U35" s="37">
        <f t="shared" si="14"/>
        <v>-67994</v>
      </c>
      <c r="V35" s="32">
        <f t="shared" si="5"/>
        <v>-0.28364752850283464</v>
      </c>
      <c r="W35" s="37">
        <f t="shared" si="6"/>
        <v>-123692</v>
      </c>
      <c r="X35" s="32">
        <f t="shared" si="7"/>
        <v>-0.22522255138847666</v>
      </c>
    </row>
    <row r="36" spans="2:24" ht="16.5" customHeight="1">
      <c r="B36" s="34">
        <v>39532</v>
      </c>
      <c r="C36" s="29"/>
      <c r="D36" s="35">
        <v>11945</v>
      </c>
      <c r="E36" s="35">
        <f t="shared" si="8"/>
        <v>184141</v>
      </c>
      <c r="F36" s="35">
        <f t="shared" si="9"/>
        <v>459638</v>
      </c>
      <c r="G36" s="36"/>
      <c r="H36" s="35">
        <v>9389</v>
      </c>
      <c r="I36" s="35">
        <f t="shared" si="10"/>
        <v>249102</v>
      </c>
      <c r="J36" s="35">
        <f t="shared" si="11"/>
        <v>558588</v>
      </c>
      <c r="K36" s="31"/>
      <c r="L36" s="37">
        <f t="shared" si="1"/>
        <v>64961</v>
      </c>
      <c r="M36" s="32">
        <f t="shared" si="2"/>
        <v>0.3527785772858842</v>
      </c>
      <c r="N36" s="37">
        <f t="shared" si="3"/>
        <v>98950</v>
      </c>
      <c r="O36" s="32">
        <f t="shared" si="4"/>
        <v>0.2152781101649559</v>
      </c>
      <c r="P36" s="33"/>
      <c r="Q36" s="37">
        <v>8170</v>
      </c>
      <c r="R36" s="37">
        <f t="shared" si="12"/>
        <v>179889</v>
      </c>
      <c r="S36" s="37">
        <f t="shared" si="13"/>
        <v>433677</v>
      </c>
      <c r="U36" s="37">
        <f t="shared" si="14"/>
        <v>-69213</v>
      </c>
      <c r="V36" s="32">
        <f t="shared" si="5"/>
        <v>-0.2778500373341041</v>
      </c>
      <c r="W36" s="37">
        <f t="shared" si="6"/>
        <v>-124911</v>
      </c>
      <c r="X36" s="32">
        <f t="shared" si="7"/>
        <v>-0.2236191969752304</v>
      </c>
    </row>
    <row r="37" spans="2:24" ht="16.5" customHeight="1">
      <c r="B37" s="34">
        <v>39533</v>
      </c>
      <c r="C37" s="29"/>
      <c r="D37" s="35">
        <v>9925</v>
      </c>
      <c r="E37" s="35">
        <f t="shared" si="8"/>
        <v>194066</v>
      </c>
      <c r="F37" s="35">
        <f t="shared" si="9"/>
        <v>469563</v>
      </c>
      <c r="G37" s="36"/>
      <c r="H37" s="35">
        <v>7993</v>
      </c>
      <c r="I37" s="35">
        <f t="shared" si="10"/>
        <v>257095</v>
      </c>
      <c r="J37" s="35">
        <f t="shared" si="11"/>
        <v>566581</v>
      </c>
      <c r="K37" s="31"/>
      <c r="L37" s="37">
        <f t="shared" si="1"/>
        <v>63029</v>
      </c>
      <c r="M37" s="32">
        <f t="shared" si="2"/>
        <v>0.3247812599837169</v>
      </c>
      <c r="N37" s="37">
        <f t="shared" si="3"/>
        <v>97018</v>
      </c>
      <c r="O37" s="32">
        <f t="shared" si="4"/>
        <v>0.2066133830817164</v>
      </c>
      <c r="P37" s="33"/>
      <c r="Q37" s="37">
        <v>5604</v>
      </c>
      <c r="R37" s="37">
        <f t="shared" si="12"/>
        <v>185493</v>
      </c>
      <c r="S37" s="37">
        <f t="shared" si="13"/>
        <v>439281</v>
      </c>
      <c r="U37" s="37">
        <f t="shared" si="14"/>
        <v>-71602</v>
      </c>
      <c r="V37" s="32">
        <f t="shared" si="5"/>
        <v>-0.27850405492133257</v>
      </c>
      <c r="W37" s="37">
        <f t="shared" si="6"/>
        <v>-127300</v>
      </c>
      <c r="X37" s="32">
        <f t="shared" si="7"/>
        <v>-0.22468102530794362</v>
      </c>
    </row>
    <row r="38" spans="2:24" ht="16.5" customHeight="1">
      <c r="B38" s="34">
        <v>39534</v>
      </c>
      <c r="C38" s="29"/>
      <c r="D38" s="35">
        <v>9370</v>
      </c>
      <c r="E38" s="35">
        <f t="shared" si="8"/>
        <v>203436</v>
      </c>
      <c r="F38" s="35">
        <f t="shared" si="9"/>
        <v>478933</v>
      </c>
      <c r="G38" s="36"/>
      <c r="H38" s="35">
        <v>9262</v>
      </c>
      <c r="I38" s="35">
        <f t="shared" si="10"/>
        <v>266357</v>
      </c>
      <c r="J38" s="35">
        <f t="shared" si="11"/>
        <v>575843</v>
      </c>
      <c r="K38" s="31"/>
      <c r="L38" s="37">
        <f t="shared" si="1"/>
        <v>62921</v>
      </c>
      <c r="M38" s="32">
        <f t="shared" si="2"/>
        <v>0.3092913741913919</v>
      </c>
      <c r="N38" s="37">
        <f t="shared" si="3"/>
        <v>96910</v>
      </c>
      <c r="O38" s="32">
        <f t="shared" si="4"/>
        <v>0.2023456308084847</v>
      </c>
      <c r="P38" s="33"/>
      <c r="Q38" s="37">
        <v>9468</v>
      </c>
      <c r="R38" s="37">
        <f t="shared" si="12"/>
        <v>194961</v>
      </c>
      <c r="S38" s="37">
        <f t="shared" si="13"/>
        <v>448749</v>
      </c>
      <c r="U38" s="37">
        <f t="shared" si="14"/>
        <v>-71396</v>
      </c>
      <c r="V38" s="32">
        <f t="shared" si="5"/>
        <v>-0.2680462687295622</v>
      </c>
      <c r="W38" s="37">
        <f t="shared" si="6"/>
        <v>-127094</v>
      </c>
      <c r="X38" s="32">
        <f t="shared" si="7"/>
        <v>-0.22070946421159934</v>
      </c>
    </row>
    <row r="39" spans="2:24" ht="16.5" customHeight="1">
      <c r="B39" s="34">
        <v>39535</v>
      </c>
      <c r="C39" s="29"/>
      <c r="D39" s="35">
        <v>5102</v>
      </c>
      <c r="E39" s="35">
        <f t="shared" si="8"/>
        <v>208538</v>
      </c>
      <c r="F39" s="35">
        <f t="shared" si="9"/>
        <v>484035</v>
      </c>
      <c r="G39" s="36"/>
      <c r="H39" s="35">
        <v>9760</v>
      </c>
      <c r="I39" s="35">
        <f t="shared" si="10"/>
        <v>276117</v>
      </c>
      <c r="J39" s="35">
        <f t="shared" si="11"/>
        <v>585603</v>
      </c>
      <c r="K39" s="31"/>
      <c r="L39" s="37">
        <f t="shared" si="1"/>
        <v>67579</v>
      </c>
      <c r="M39" s="32">
        <f t="shared" si="2"/>
        <v>0.32406084262820206</v>
      </c>
      <c r="N39" s="37">
        <f t="shared" si="3"/>
        <v>101568</v>
      </c>
      <c r="O39" s="32">
        <f t="shared" si="4"/>
        <v>0.2098360655737705</v>
      </c>
      <c r="P39" s="33"/>
      <c r="Q39" s="37">
        <v>12266</v>
      </c>
      <c r="R39" s="37">
        <f t="shared" si="12"/>
        <v>207227</v>
      </c>
      <c r="S39" s="37">
        <f t="shared" si="13"/>
        <v>461015</v>
      </c>
      <c r="U39" s="37">
        <f t="shared" si="14"/>
        <v>-68890</v>
      </c>
      <c r="V39" s="32">
        <f t="shared" si="5"/>
        <v>-0.24949568480028395</v>
      </c>
      <c r="W39" s="37">
        <f t="shared" si="6"/>
        <v>-124588</v>
      </c>
      <c r="X39" s="32">
        <f t="shared" si="7"/>
        <v>-0.21275164232423674</v>
      </c>
    </row>
    <row r="40" spans="2:24" ht="16.5" customHeight="1">
      <c r="B40" s="34">
        <v>39536</v>
      </c>
      <c r="C40" s="29"/>
      <c r="D40" s="35">
        <v>9214</v>
      </c>
      <c r="E40" s="35">
        <f t="shared" si="8"/>
        <v>217752</v>
      </c>
      <c r="F40" s="35">
        <f t="shared" si="9"/>
        <v>493249</v>
      </c>
      <c r="G40" s="36"/>
      <c r="H40" s="35">
        <v>11811</v>
      </c>
      <c r="I40" s="35">
        <f t="shared" si="10"/>
        <v>287928</v>
      </c>
      <c r="J40" s="35">
        <f t="shared" si="11"/>
        <v>597414</v>
      </c>
      <c r="K40" s="31"/>
      <c r="L40" s="37">
        <f t="shared" si="1"/>
        <v>70176</v>
      </c>
      <c r="M40" s="32">
        <f t="shared" si="2"/>
        <v>0.3222748815165877</v>
      </c>
      <c r="N40" s="37">
        <f t="shared" si="3"/>
        <v>104165</v>
      </c>
      <c r="O40" s="32">
        <f t="shared" si="4"/>
        <v>0.21118137086947972</v>
      </c>
      <c r="P40" s="33"/>
      <c r="Q40" s="37">
        <v>11039</v>
      </c>
      <c r="R40" s="37">
        <f t="shared" si="12"/>
        <v>218266</v>
      </c>
      <c r="S40" s="37">
        <f t="shared" si="13"/>
        <v>472054</v>
      </c>
      <c r="U40" s="37">
        <f t="shared" si="14"/>
        <v>-69662</v>
      </c>
      <c r="V40" s="32">
        <f t="shared" si="5"/>
        <v>-0.24194243005195742</v>
      </c>
      <c r="W40" s="37">
        <f t="shared" si="6"/>
        <v>-125360</v>
      </c>
      <c r="X40" s="32">
        <f t="shared" si="7"/>
        <v>-0.20983773396672994</v>
      </c>
    </row>
    <row r="41" spans="2:24" ht="16.5" customHeight="1">
      <c r="B41" s="34">
        <v>39537</v>
      </c>
      <c r="C41" s="29"/>
      <c r="D41" s="35">
        <v>13295</v>
      </c>
      <c r="E41" s="35">
        <f t="shared" si="8"/>
        <v>231047</v>
      </c>
      <c r="F41" s="35">
        <f t="shared" si="9"/>
        <v>506544</v>
      </c>
      <c r="G41" s="36"/>
      <c r="H41" s="35">
        <v>16302</v>
      </c>
      <c r="I41" s="35">
        <f t="shared" si="10"/>
        <v>304230</v>
      </c>
      <c r="J41" s="35">
        <f t="shared" si="11"/>
        <v>613716</v>
      </c>
      <c r="K41" s="31"/>
      <c r="L41" s="37">
        <f t="shared" si="1"/>
        <v>73183</v>
      </c>
      <c r="M41" s="32">
        <f t="shared" si="2"/>
        <v>0.316745077841305</v>
      </c>
      <c r="N41" s="37">
        <f t="shared" si="3"/>
        <v>107172</v>
      </c>
      <c r="O41" s="32">
        <f t="shared" si="4"/>
        <v>0.21157490760921066</v>
      </c>
      <c r="P41" s="33"/>
      <c r="Q41" s="37">
        <v>7861</v>
      </c>
      <c r="R41" s="37">
        <f t="shared" si="12"/>
        <v>226127</v>
      </c>
      <c r="S41" s="37">
        <f t="shared" si="13"/>
        <v>479915</v>
      </c>
      <c r="U41" s="37">
        <f t="shared" si="14"/>
        <v>-78103</v>
      </c>
      <c r="V41" s="32">
        <f t="shared" si="5"/>
        <v>-0.2567235315386385</v>
      </c>
      <c r="W41" s="37">
        <f t="shared" si="6"/>
        <v>-133801</v>
      </c>
      <c r="X41" s="32">
        <f t="shared" si="7"/>
        <v>-0.21801778021104223</v>
      </c>
    </row>
    <row r="42" spans="2:24" ht="18" customHeight="1">
      <c r="B42" s="34">
        <v>39538</v>
      </c>
      <c r="C42" s="29"/>
      <c r="D42" s="39">
        <v>15055</v>
      </c>
      <c r="E42" s="38">
        <f t="shared" si="8"/>
        <v>246102</v>
      </c>
      <c r="F42" s="38">
        <f t="shared" si="9"/>
        <v>521599</v>
      </c>
      <c r="G42" s="36"/>
      <c r="H42" s="39">
        <v>10581</v>
      </c>
      <c r="I42" s="38">
        <f t="shared" si="10"/>
        <v>314811</v>
      </c>
      <c r="J42" s="38">
        <f t="shared" si="11"/>
        <v>624297</v>
      </c>
      <c r="K42" s="31"/>
      <c r="L42" s="37">
        <f t="shared" si="1"/>
        <v>68709</v>
      </c>
      <c r="M42" s="32">
        <f t="shared" si="2"/>
        <v>0.2791891167077066</v>
      </c>
      <c r="N42" s="37">
        <f t="shared" si="3"/>
        <v>102698</v>
      </c>
      <c r="O42" s="32">
        <f t="shared" si="4"/>
        <v>0.196890714897843</v>
      </c>
      <c r="P42" s="33"/>
      <c r="Q42" s="37">
        <v>9716</v>
      </c>
      <c r="R42" s="64">
        <f t="shared" si="12"/>
        <v>235843</v>
      </c>
      <c r="S42" s="64">
        <f t="shared" si="13"/>
        <v>489631</v>
      </c>
      <c r="U42" s="37">
        <f t="shared" si="14"/>
        <v>-78968</v>
      </c>
      <c r="V42" s="32">
        <f t="shared" si="5"/>
        <v>-0.25084256903348356</v>
      </c>
      <c r="W42" s="37">
        <f t="shared" si="6"/>
        <v>-134666</v>
      </c>
      <c r="X42" s="32">
        <f t="shared" si="7"/>
        <v>-0.21570822861554675</v>
      </c>
    </row>
    <row r="43" spans="2:24" ht="11.25" customHeight="1">
      <c r="B43" s="29"/>
      <c r="C43" s="29"/>
      <c r="D43" s="30"/>
      <c r="E43" s="30"/>
      <c r="F43" s="30"/>
      <c r="G43" s="30"/>
      <c r="H43" s="30"/>
      <c r="I43" s="30"/>
      <c r="J43" s="30"/>
      <c r="K43" s="31"/>
      <c r="L43" s="30"/>
      <c r="M43" s="33"/>
      <c r="N43" s="33"/>
      <c r="O43" s="33"/>
      <c r="P43" s="33"/>
      <c r="Q43" s="30"/>
      <c r="R43" s="30"/>
      <c r="S43" s="30"/>
      <c r="U43" s="30"/>
      <c r="V43" s="33"/>
      <c r="W43" s="33"/>
      <c r="X43" s="33"/>
    </row>
  </sheetData>
  <mergeCells count="18">
    <mergeCell ref="B2:X2"/>
    <mergeCell ref="H6:J6"/>
    <mergeCell ref="H7:J7"/>
    <mergeCell ref="U11:V11"/>
    <mergeCell ref="W11:X11"/>
    <mergeCell ref="L11:M11"/>
    <mergeCell ref="N11:O11"/>
    <mergeCell ref="H9:J9"/>
    <mergeCell ref="D9:F9"/>
    <mergeCell ref="D7:F7"/>
    <mergeCell ref="Q7:S7"/>
    <mergeCell ref="B3:X3"/>
    <mergeCell ref="L5:O10"/>
    <mergeCell ref="B5:B11"/>
    <mergeCell ref="Q9:S9"/>
    <mergeCell ref="Q6:S6"/>
    <mergeCell ref="D6:F6"/>
    <mergeCell ref="U5:X10"/>
  </mergeCells>
  <conditionalFormatting sqref="L12:O42 U12:X42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2007-02-16T06:30:21Z</cp:lastPrinted>
  <dcterms:created xsi:type="dcterms:W3CDTF">2003-10-20T07:27:17Z</dcterms:created>
  <dcterms:modified xsi:type="dcterms:W3CDTF">2009-04-01T07:31:04Z</dcterms:modified>
  <cp:category/>
  <cp:version/>
  <cp:contentType/>
  <cp:contentStatus/>
</cp:coreProperties>
</file>